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2144"/>
  </bookViews>
  <sheets>
    <sheet name="1-Ma situation" sheetId="6" r:id="rId1"/>
    <sheet name="2-Ma capacité d'emprunt" sheetId="7" r:id="rId2"/>
    <sheet name="3-Simuler un achat" sheetId="8" r:id="rId3"/>
    <sheet name="1-2-A imprimer" sheetId="10" state="hidden" r:id="rId4"/>
    <sheet name="3-A imprimer" sheetId="14" state="hidden" r:id="rId5"/>
    <sheet name="sources" sheetId="3" r:id="rId6"/>
  </sheets>
  <definedNames>
    <definedName name="AnnéesPrêt">#REF!</definedName>
    <definedName name="Capital">-PPMT(TauxIntérêt/12,NuméroPaiement,NombreDePaiements,MontantPrêt)</definedName>
    <definedName name="CoûtPrêtTotal">#REF!</definedName>
    <definedName name="DateDébutPrêt">#REF!</definedName>
    <definedName name="DatePaiement">DATE(YEAR(DateDébutPrêt),MONTH(DateDébutPrêt)+NuméroPaiement,DAY(DateDébutPrêt))</definedName>
    <definedName name="DernièreColonne">COUNTA(#REF!)</definedName>
    <definedName name="DernièreLigne">MATCH(9.99E+307,#REF!)</definedName>
    <definedName name="LigneEnTête">ROW(#REF!)</definedName>
    <definedName name="LigneTitreRegion1..D6">#REF!</definedName>
    <definedName name="MontantIntérêt">-IPMT(TauxIntérêt/12,NuméroPaiement,NombreDePaiements,MontantPrêt)</definedName>
    <definedName name="MontantPrêt">#REF!</definedName>
    <definedName name="NombreDePaiements">#REF!</definedName>
    <definedName name="NuméroPaiement">ROW()-LigneEnTête</definedName>
    <definedName name="PaiementMensuel">-PMT(TauxIntérêt/12,NombreDePaiements,MontantPrêt)</definedName>
    <definedName name="PrêtNonRemboursé">IF(NuméroPaiement&lt;=NombreDePaiements,1,0)</definedName>
    <definedName name="PrêtOK">IF(MontantPrêt*TauxIntérêt*AnnéesPrêt*DateDébutPrêt&gt;0,1,0)</definedName>
    <definedName name="SoldeFinal">-FV(TauxIntérêt/12,NuméroPaiement,-PaiementMensuel,MontantPrêt)</definedName>
    <definedName name="TauxIntérêt">#REF!</definedName>
    <definedName name="TitreColonne1">#REF!</definedName>
    <definedName name="Total_Intérêts">#REF!</definedName>
    <definedName name="ValeurPrêt">-FV(TauxIntérêt/12,NuméroPaiement-1,-PaiementMensuel,MontantPrêt)</definedName>
    <definedName name="_xlnm.Print_Area" localSheetId="3">'1-2-A imprimer'!$B$2:$H$92</definedName>
    <definedName name="_xlnm.Print_Area" localSheetId="1">'2-Ma capacité d''emprunt'!$B$1:$G$29</definedName>
    <definedName name="ZoneImpression_DÉFINIR">OFFSET(#REF!,,,DernièreLigne,DernièreColonne)</definedName>
    <definedName name="ZoneTitreLigne2..H6">#REF!</definedName>
  </definedNames>
  <calcPr calcId="191029"/>
</workbook>
</file>

<file path=xl/calcChain.xml><?xml version="1.0" encoding="utf-8"?>
<calcChain xmlns="http://schemas.openxmlformats.org/spreadsheetml/2006/main">
  <c r="E11" i="8" l="1"/>
  <c r="E13" i="7"/>
  <c r="L13" i="7" l="1"/>
  <c r="Q19" i="8" l="1"/>
  <c r="Q42" i="8" s="1"/>
  <c r="Q15" i="8"/>
  <c r="Q40" i="8" s="1"/>
  <c r="Q9" i="8"/>
  <c r="E38" i="8" l="1"/>
  <c r="Q38" i="8"/>
  <c r="M38" i="8"/>
  <c r="I38" i="8"/>
  <c r="B43" i="3"/>
  <c r="M52" i="8"/>
  <c r="M19" i="8"/>
  <c r="M42" i="8" s="1"/>
  <c r="M15" i="8"/>
  <c r="M40" i="8" s="1"/>
  <c r="M11" i="8"/>
  <c r="M9" i="8"/>
  <c r="M13" i="8" l="1"/>
  <c r="E34" i="7" l="1"/>
  <c r="E11" i="7"/>
  <c r="I21" i="8" l="1"/>
  <c r="E21" i="8"/>
  <c r="M21" i="8"/>
  <c r="Q21" i="8"/>
  <c r="M23" i="8"/>
  <c r="M32" i="8" l="1"/>
  <c r="M44" i="8" s="1"/>
  <c r="M55" i="8" s="1"/>
  <c r="Q13" i="8"/>
  <c r="I11" i="8"/>
  <c r="E15" i="8" l="1"/>
  <c r="E40" i="8" s="1"/>
  <c r="Q52" i="8" l="1"/>
  <c r="I52" i="8"/>
  <c r="E52" i="8" l="1"/>
  <c r="I19" i="8"/>
  <c r="I42" i="8" s="1"/>
  <c r="E19" i="8"/>
  <c r="E42" i="8" s="1"/>
  <c r="I15" i="8"/>
  <c r="I40" i="8" s="1"/>
  <c r="E17" i="7"/>
  <c r="L17" i="7" s="1"/>
  <c r="E9" i="8" l="1"/>
  <c r="E13" i="8" s="1"/>
  <c r="I9" i="8"/>
  <c r="I13" i="8" s="1"/>
  <c r="Q23" i="8"/>
  <c r="Q32" i="8" s="1"/>
  <c r="I23" i="8"/>
  <c r="E23" i="8"/>
  <c r="E59" i="6"/>
  <c r="E45" i="6"/>
  <c r="E51" i="6" s="1"/>
  <c r="I32" i="8" l="1"/>
  <c r="I44" i="8" s="1"/>
  <c r="I55" i="8" s="1"/>
  <c r="M34" i="8"/>
  <c r="M47" i="8"/>
  <c r="E32" i="8"/>
  <c r="E9" i="7"/>
  <c r="I54" i="14"/>
  <c r="M54" i="14"/>
  <c r="E54" i="14"/>
  <c r="Q44" i="8"/>
  <c r="Q55" i="8" s="1"/>
  <c r="E6" i="7" l="1"/>
  <c r="L6" i="7"/>
  <c r="L19" i="7" s="1"/>
  <c r="Q36" i="8"/>
  <c r="Q34" i="8"/>
  <c r="I47" i="8"/>
  <c r="I34" i="8"/>
  <c r="Q49" i="8" l="1"/>
  <c r="Q47" i="8"/>
  <c r="E34" i="8" l="1"/>
  <c r="E44" i="8"/>
  <c r="E55" i="8" s="1"/>
  <c r="E47" i="8" l="1"/>
  <c r="E19" i="7"/>
</calcChain>
</file>

<file path=xl/comments1.xml><?xml version="1.0" encoding="utf-8"?>
<comments xmlns="http://schemas.openxmlformats.org/spreadsheetml/2006/main">
  <authors>
    <author>Auteur</author>
  </authors>
  <commentList>
    <comment ref="E39" authorId="0" shapeId="0">
      <text>
        <r>
          <rPr>
            <b/>
            <sz val="9"/>
            <color indexed="81"/>
            <rFont val="Tahoma"/>
            <family val="2"/>
          </rPr>
          <t>Auteur:</t>
        </r>
        <r>
          <rPr>
            <sz val="9"/>
            <color indexed="81"/>
            <rFont val="Tahoma"/>
            <family val="2"/>
          </rPr>
          <t xml:space="preserve">
Auteur:
- Si contrat art 60 ou CDD: prendre en compte les allocations de chômage.
- Si indépendant ou revenus aléatoires (interim, statut artiste): faire une moyenne des revenus. Indispensable de demander un rdv au Fonds du Logement.
- les pensions alimentaires reçues ne sont pas prises en compte comme ressources, par contre les pensions alimentaires dûes sont prises en compte et considérées comme une dette
- RIS au 01/10/25: 876 (cohabitant)-1314 (isolé)-1776 (chef.fe de ménage)
- chômage LT au 01/10/25  746 (cohabitant) - 1437 (isolé) - 1774
- chômage max au 01/10/25:  2231€ 
- allocations d'insertion: 634€ - 1314€ - 1765€
- Allocations handicap: Allocation de remplacement de revenu (ARR) et Allocation d'Insertion (AI)</t>
        </r>
      </text>
    </comment>
    <comment ref="F55" authorId="0" shapeId="0">
      <text>
        <r>
          <rPr>
            <b/>
            <sz val="9"/>
            <color indexed="81"/>
            <rFont val="Tahoma"/>
            <family val="2"/>
          </rPr>
          <t>Auteur:</t>
        </r>
        <r>
          <rPr>
            <sz val="9"/>
            <color indexed="81"/>
            <rFont val="Tahoma"/>
            <family val="2"/>
          </rPr>
          <t xml:space="preserve">
- Si contrat interim/ CDD/ statut d'artiste: prendre en compte les allocations de chômage.
- Si indépendant ou revenus aléatoires: faire une moyenne des revenus. Indispensable de demander un rdv au Fonds du Logement.
- les pensions alimentaires reçues ne sont pas prises en compte (que les pnsions versées, assimilées à une dette)
- RIS au 01/11/23: 842 (cohab)-1263 (isolé)-1707
- chômage LT au 01/07/23  880 - 1354 (isolé) - 1672
- chômage max au 01/11/23:  2671€</t>
        </r>
      </text>
    </comment>
  </commentList>
</comments>
</file>

<file path=xl/comments2.xml><?xml version="1.0" encoding="utf-8"?>
<comments xmlns="http://schemas.openxmlformats.org/spreadsheetml/2006/main">
  <authors>
    <author>Auteur</author>
  </authors>
  <commentList>
    <comment ref="C2" authorId="0" shapeId="0">
      <text>
        <r>
          <rPr>
            <b/>
            <sz val="9"/>
            <color indexed="81"/>
            <rFont val="Tahoma"/>
            <family val="2"/>
          </rPr>
          <t>Auteur:</t>
        </r>
        <r>
          <rPr>
            <sz val="9"/>
            <color indexed="81"/>
            <rFont val="Tahoma"/>
            <family val="2"/>
          </rPr>
          <t xml:space="preserve">
à mettre uniquement sur les onglets 3, 4, 5</t>
        </r>
      </text>
    </comment>
    <comment ref="F41" authorId="0" shapeId="0">
      <text>
        <r>
          <rPr>
            <b/>
            <sz val="9"/>
            <color indexed="81"/>
            <rFont val="Tahoma"/>
            <family val="2"/>
          </rPr>
          <t>Auteur:</t>
        </r>
        <r>
          <rPr>
            <sz val="9"/>
            <color indexed="81"/>
            <rFont val="Tahoma"/>
            <family val="2"/>
          </rPr>
          <t xml:space="preserve">
- Si contrat interim/ CDD/ statut d'artiste: prendre en compte les allocations de chômage.
- Si indépendant ou revenus aléatoires: faire une moyenne des revenus. Indispensable de demander un rdv au Fonds du Logement.
- les pesions alimentaires reçues ne sont pas prises en compte comme ressources, par contre les pensions alimentaires dûes sont prises en compte et considérées comme une dette
- RIS au 01/07/23: 826-1238 (isolé)-1673
- chômage LT au 01/07/23  880 - 1354 (isolé) - 1672
- chômage max au 01/01/23:  2079€</t>
        </r>
      </text>
    </comment>
    <comment ref="F57" authorId="0" shapeId="0">
      <text>
        <r>
          <rPr>
            <b/>
            <sz val="9"/>
            <color indexed="81"/>
            <rFont val="Tahoma"/>
            <family val="2"/>
          </rPr>
          <t>Auteur:</t>
        </r>
        <r>
          <rPr>
            <sz val="9"/>
            <color indexed="81"/>
            <rFont val="Tahoma"/>
            <family val="2"/>
          </rPr>
          <t xml:space="preserve">
- Si contrat interim/ CDD/ statut d'artiste: prendre en compte les allocations de chômage.
- Si indépendant ou revenus aléatoires: faire une moyenne des revenus. Indispensable de demander un rdv au Fonds du Logement.
- les pensions alimentaires reçues ne sont pas prises en compte (que les pnsions versées, assimilées à une dette)
- RIS au 01/11/23: 842 (cohab)-1263 (isolé)-1707
- chômage LT au 01/07/23  880 - 1354 (isolé) - 1672
- chômage max au 01/11/23:  2671€</t>
        </r>
      </text>
    </comment>
    <comment ref="C72" authorId="0" shapeId="0">
      <text>
        <r>
          <rPr>
            <b/>
            <sz val="9"/>
            <color indexed="81"/>
            <rFont val="Tahoma"/>
            <family val="2"/>
          </rPr>
          <t>Auteur:</t>
        </r>
        <r>
          <rPr>
            <sz val="9"/>
            <color indexed="81"/>
            <rFont val="Tahoma"/>
            <family val="2"/>
          </rPr>
          <t xml:space="preserve">
à mettre uniquement sur les onglets 3, 4, 5</t>
        </r>
      </text>
    </comment>
  </commentList>
</comments>
</file>

<file path=xl/sharedStrings.xml><?xml version="1.0" encoding="utf-8"?>
<sst xmlns="http://schemas.openxmlformats.org/spreadsheetml/2006/main" count="404" uniqueCount="193">
  <si>
    <t>Mensualité</t>
  </si>
  <si>
    <t>A comparer avec votre loyer actuel</t>
  </si>
  <si>
    <t>Comparaison avec votre situation actuelle</t>
  </si>
  <si>
    <t>nb enfts à charge</t>
  </si>
  <si>
    <t>Date de la simulation</t>
  </si>
  <si>
    <t>PI annuel</t>
  </si>
  <si>
    <t>Différence</t>
  </si>
  <si>
    <t>non</t>
  </si>
  <si>
    <t>par mois</t>
  </si>
  <si>
    <t>Mes données</t>
  </si>
  <si>
    <t>Composition du ménage</t>
  </si>
  <si>
    <t>ans</t>
  </si>
  <si>
    <t>Votre situation de logement</t>
  </si>
  <si>
    <t>chambre(s)</t>
  </si>
  <si>
    <r>
      <t xml:space="preserve">Combien souhaitez-vous avoir de chambres ? </t>
    </r>
    <r>
      <rPr>
        <b/>
        <sz val="12"/>
        <color theme="9"/>
        <rFont val="Lucida Sans (Corps)_x0000_"/>
      </rPr>
      <t>*</t>
    </r>
  </si>
  <si>
    <t>Nom</t>
  </si>
  <si>
    <t>Âge</t>
  </si>
  <si>
    <t xml:space="preserve">Nom </t>
  </si>
  <si>
    <t>Candidat 2 :</t>
  </si>
  <si>
    <t>Taux d'intérêt :</t>
  </si>
  <si>
    <t>%</t>
  </si>
  <si>
    <t>Durée du prêt</t>
  </si>
  <si>
    <t>Estimation du coût mensuel global</t>
  </si>
  <si>
    <t xml:space="preserve"> - Apport propre :</t>
  </si>
  <si>
    <t>Taux d'intérêt annuel</t>
  </si>
  <si>
    <t>Idéalement: max 35%</t>
  </si>
  <si>
    <t>m2</t>
  </si>
  <si>
    <t>Charges liées à l'achat de votre logement</t>
  </si>
  <si>
    <t>Mensualité du crédit :</t>
  </si>
  <si>
    <t>Coût mensuel global de votre achat</t>
  </si>
  <si>
    <t xml:space="preserve">Pourcentage de votre revenu affecté au remboursement du crédit: </t>
  </si>
  <si>
    <t>Coût mensuel global de votre achat :</t>
  </si>
  <si>
    <t>Votre loyer actuel :</t>
  </si>
  <si>
    <t>Hors-charges</t>
  </si>
  <si>
    <t>Quelles sont vos charges actuelles?</t>
  </si>
  <si>
    <t>Votre n° de référence au CLTB</t>
  </si>
  <si>
    <t>Ne pas prendre en compte les allocations pour les enfants qui ont plus de 18 ans.</t>
  </si>
  <si>
    <t>Ma situation financière</t>
  </si>
  <si>
    <t>indiquez ici le montant du revenu annuel imposable globalement repris sur votre dernier avertissement extrait de rôle</t>
  </si>
  <si>
    <t>Indiquez ici la source (épargne personnelle, prêt familial, autre)</t>
  </si>
  <si>
    <t>Total des revenus annuels</t>
  </si>
  <si>
    <r>
      <t xml:space="preserve">Quels sont vos revenus </t>
    </r>
    <r>
      <rPr>
        <b/>
        <sz val="14"/>
        <color rgb="FFFF0000"/>
        <rFont val="Lucida Sans"/>
        <family val="2"/>
        <scheme val="minor"/>
      </rPr>
      <t>mensuels</t>
    </r>
    <r>
      <rPr>
        <b/>
        <sz val="14"/>
        <color theme="1" tint="0.24994659260841701"/>
        <rFont val="Lucida Sans"/>
        <family val="2"/>
        <scheme val="minor"/>
      </rPr>
      <t>?</t>
    </r>
  </si>
  <si>
    <r>
      <t xml:space="preserve">Quels sont vos revenus </t>
    </r>
    <r>
      <rPr>
        <b/>
        <sz val="14"/>
        <color rgb="FFFF0000"/>
        <rFont val="Lucida Sans"/>
        <family val="2"/>
        <scheme val="minor"/>
      </rPr>
      <t>annuels</t>
    </r>
    <r>
      <rPr>
        <b/>
        <sz val="14"/>
        <color theme="1" tint="0.24994659260841701"/>
        <rFont val="Lucida Sans"/>
        <family val="2"/>
        <scheme val="minor"/>
      </rPr>
      <t>?</t>
    </r>
  </si>
  <si>
    <t>revenu annuel  2</t>
  </si>
  <si>
    <t>revenu annuel  3</t>
  </si>
  <si>
    <t>revenu annuel  1</t>
  </si>
  <si>
    <t>revenu mensuel 1</t>
  </si>
  <si>
    <t>Montant maximum empruntable</t>
  </si>
  <si>
    <t>Mensualité correspondante</t>
  </si>
  <si>
    <t>Durée du prêt :</t>
  </si>
  <si>
    <t>Avez-vous des fonds propres?</t>
  </si>
  <si>
    <t>Quel est le montant de vos fonds propre ?</t>
  </si>
  <si>
    <t>superficie</t>
  </si>
  <si>
    <t>Données du logement</t>
  </si>
  <si>
    <t>€</t>
  </si>
  <si>
    <t>€/an</t>
  </si>
  <si>
    <t>oui</t>
  </si>
  <si>
    <t>ascenseur</t>
  </si>
  <si>
    <t>Achetez-vous seul ou en couple? 
Indiquez ici le nombre d'acquéreurs</t>
  </si>
  <si>
    <t>Type de logement</t>
  </si>
  <si>
    <t>Pourcentage de votre revenu affecté à l'achat de votre logement</t>
  </si>
  <si>
    <t>+ Vos fonds propre</t>
  </si>
  <si>
    <t>= Montant maximum finançable</t>
  </si>
  <si>
    <t>+ revenu mensuel 2</t>
  </si>
  <si>
    <t>+ revenu mensuel 3</t>
  </si>
  <si>
    <t>+ Allocations familiales</t>
  </si>
  <si>
    <t>= Total des revenus mensuels</t>
  </si>
  <si>
    <t>- pension alimentaire à verser</t>
  </si>
  <si>
    <t>- crédit en cours à rembourser /mois</t>
  </si>
  <si>
    <t>= Total des revenus mensuels nets</t>
  </si>
  <si>
    <t>€/ mois</t>
  </si>
  <si>
    <t>€/mois</t>
  </si>
  <si>
    <t>Indiquez ici l'âge des enfants à charge:</t>
  </si>
  <si>
    <t xml:space="preserve">Par: </t>
  </si>
  <si>
    <t>Indiquez ici le motif du crédit et jusque quand vous devez le rembourser:</t>
  </si>
  <si>
    <t>+ Fonds propre</t>
  </si>
  <si>
    <t>1- Ma situation</t>
  </si>
  <si>
    <t>- crédits en cours à rembourser/mois</t>
  </si>
  <si>
    <t>2- Ma capacité de financement</t>
  </si>
  <si>
    <t>1-1-Mes données</t>
  </si>
  <si>
    <t>1-2- Ma situation financière</t>
  </si>
  <si>
    <t>Indiquez si et combien de membres du ménage ont une reconnaissance de handicap ?</t>
  </si>
  <si>
    <t xml:space="preserve">- pension alimentaire à verser/mois
</t>
  </si>
  <si>
    <t>Indiquez ici le montant du revenu annuel imposable globalement repris sur votre dernier avertissement extrait de rôle</t>
  </si>
  <si>
    <t xml:space="preserve">Indiquez ici la source de revenu (salaire CDI, CDD, interim, chômage, RIS, mutuelle, indépendant, ...). 
Les pensions alimentaires ne sont pas prises en compte comme revenu. 
Les chèques repas oui.  </t>
  </si>
  <si>
    <t xml:space="preserve">Le taux d'intérêt n'est pas déterminé par le CLTB. Le taux indiqué ici est le taux moyen pratiqué par le Fonds du Logement actuellement. Ce taux dépend de votre situation et peut évoluer dans le temps. </t>
  </si>
  <si>
    <t xml:space="preserve">La durée varie selon votre âge: durée max de 30 ans, l'emprunt doit être entièrement remboursé pour les 70 ans de l'emprunteur le plus âgé.  </t>
  </si>
  <si>
    <t xml:space="preserve">Combien avez-vous de chambres actuellement ? </t>
  </si>
  <si>
    <t xml:space="preserve">Combien souhaitez-vous avoir de chambres ? </t>
  </si>
  <si>
    <t xml:space="preserve">Quel est votre loyer actuel ? </t>
  </si>
  <si>
    <r>
      <t>Combien d'enfants avez-vous à charge ?</t>
    </r>
    <r>
      <rPr>
        <b/>
        <sz val="12"/>
        <color theme="9"/>
        <rFont val="Lucida Sans (Corps)_x0000_"/>
      </rPr>
      <t xml:space="preserve"> </t>
    </r>
  </si>
  <si>
    <r>
      <t xml:space="preserve">Candidat 1 </t>
    </r>
    <r>
      <rPr>
        <b/>
        <sz val="12"/>
        <color theme="1" tint="0.249977111117893"/>
        <rFont val="Lucida Sans (Corps)_x0000_"/>
      </rPr>
      <t>:</t>
    </r>
  </si>
  <si>
    <r>
      <t xml:space="preserve">N'hésitez pas à faire également une simulation avec le simulateur en ligne du Fonds du Logement </t>
    </r>
    <r>
      <rPr>
        <sz val="11"/>
        <color rgb="FF0070C0"/>
        <rFont val="Lucida Sans"/>
        <family val="2"/>
        <scheme val="minor"/>
      </rPr>
      <t>https://websimu.wffl.be</t>
    </r>
    <r>
      <rPr>
        <sz val="11"/>
        <color theme="1" tint="0.24994659260841701"/>
        <rFont val="Lucida Sans"/>
        <family val="2"/>
        <scheme val="minor"/>
      </rPr>
      <t>, et/ou à demander un rendez-vous au Fonds du Logement 02/504.32.11</t>
    </r>
  </si>
  <si>
    <t>3- Simuler un achat</t>
  </si>
  <si>
    <t>Calcul du crédit</t>
  </si>
  <si>
    <r>
      <t xml:space="preserve">Prix de vente frais compris
</t>
    </r>
    <r>
      <rPr>
        <b/>
        <i/>
        <sz val="9"/>
        <color theme="1" tint="0.249977111117893"/>
        <rFont val="Lucida Sans"/>
        <family val="2"/>
        <scheme val="minor"/>
      </rPr>
      <t xml:space="preserve">TVA 6% + frais d'actes - </t>
    </r>
    <r>
      <rPr>
        <b/>
        <i/>
        <sz val="9"/>
        <color theme="9"/>
        <rFont val="Lucida Sans"/>
        <family val="2"/>
        <scheme val="minor"/>
      </rPr>
      <t>Estimation</t>
    </r>
  </si>
  <si>
    <r>
      <t xml:space="preserve">Y a-t-il un ascenseur ?
</t>
    </r>
    <r>
      <rPr>
        <i/>
        <sz val="9"/>
        <color theme="1" tint="0.249977111117893"/>
        <rFont val="Lucida Sans"/>
        <family val="2"/>
        <scheme val="minor"/>
      </rPr>
      <t>Les charges sont plus élevées avec un ascenseur</t>
    </r>
  </si>
  <si>
    <r>
      <t xml:space="preserve">Prix de vente hors frais
</t>
    </r>
    <r>
      <rPr>
        <i/>
        <sz val="9"/>
        <color theme="1" tint="0.249977111117893"/>
        <rFont val="Lucida Sans"/>
        <family val="2"/>
        <scheme val="minor"/>
      </rPr>
      <t>Montants donnés à titre indicatif</t>
    </r>
  </si>
  <si>
    <r>
      <t xml:space="preserve">Superficie du logement
</t>
    </r>
    <r>
      <rPr>
        <i/>
        <sz val="9"/>
        <color theme="1" tint="0.249977111117893"/>
        <rFont val="Lucida Sans"/>
        <family val="2"/>
        <scheme val="minor"/>
      </rPr>
      <t>superficie donnée à titre indicatif</t>
    </r>
    <r>
      <rPr>
        <b/>
        <sz val="12"/>
        <color theme="1" tint="0.249977111117893"/>
        <rFont val="Lucida Sans"/>
        <family val="2"/>
        <scheme val="minor"/>
      </rPr>
      <t xml:space="preserve">
</t>
    </r>
    <r>
      <rPr>
        <b/>
        <i/>
        <sz val="9"/>
        <color theme="1" tint="0.249977111117893"/>
        <rFont val="Lucida Sans"/>
        <family val="2"/>
        <scheme val="minor"/>
      </rPr>
      <t>Les charges augmentent avec la taille du logement</t>
    </r>
  </si>
  <si>
    <r>
      <t xml:space="preserve">Prix de vente du logement :
</t>
    </r>
    <r>
      <rPr>
        <i/>
        <sz val="9"/>
        <color theme="1" tint="0.249977111117893"/>
        <rFont val="Lucida Sans"/>
        <family val="2"/>
        <scheme val="minor"/>
      </rPr>
      <t>Frais compris</t>
    </r>
  </si>
  <si>
    <t>= Montant à emprunter</t>
  </si>
  <si>
    <t>-</t>
  </si>
  <si>
    <t>=</t>
  </si>
  <si>
    <r>
      <t xml:space="preserve">Précompte immobilier annuel estimé
</t>
    </r>
    <r>
      <rPr>
        <i/>
        <sz val="9"/>
        <color theme="1" tint="0.249977111117893"/>
        <rFont val="Lucida Sans"/>
        <family val="2"/>
        <scheme val="minor"/>
      </rPr>
      <t>Dépend de la commune et de votre situation familiale. Les montants renseignés sont basés sur des moyennes et tiennent compte des déductions pour faible revenu.</t>
    </r>
  </si>
  <si>
    <t>Idéalement max 40%</t>
  </si>
  <si>
    <r>
      <t xml:space="preserve">Redevance FCLTB :
</t>
    </r>
    <r>
      <rPr>
        <i/>
        <sz val="9"/>
        <color theme="1" tint="0.249977111117893"/>
        <rFont val="Lucida Sans"/>
        <family val="2"/>
        <scheme val="minor"/>
      </rPr>
      <t>montant indexable</t>
    </r>
  </si>
  <si>
    <r>
      <t xml:space="preserve">Charges de co-propriété estimées :
</t>
    </r>
    <r>
      <rPr>
        <i/>
        <sz val="9"/>
        <color theme="1" tint="0.249977111117893"/>
        <rFont val="Lucida Sans"/>
        <family val="2"/>
        <scheme val="minor"/>
      </rPr>
      <t>Hors consommations individuelles -</t>
    </r>
    <r>
      <rPr>
        <i/>
        <sz val="9"/>
        <color theme="9"/>
        <rFont val="Lucida Sans"/>
        <family val="2"/>
        <scheme val="minor"/>
      </rPr>
      <t xml:space="preserve"> estimation </t>
    </r>
    <r>
      <rPr>
        <i/>
        <sz val="9"/>
        <color theme="1" tint="0.249977111117893"/>
        <rFont val="Lucida Sans"/>
        <family val="2"/>
        <scheme val="minor"/>
      </rPr>
      <t>basée sur 0,8€/m2 si pas d'ascenseur, 1,1€/m2 si ascenseur</t>
    </r>
  </si>
  <si>
    <r>
      <t xml:space="preserve">Précompte immobilier estimé
</t>
    </r>
    <r>
      <rPr>
        <i/>
        <sz val="9"/>
        <color theme="1" tint="0.249977111117893"/>
        <rFont val="Lucida Sans"/>
        <family val="2"/>
        <scheme val="minor"/>
      </rPr>
      <t>Le PI est payé annuellement. Nous avons divisé le montant annuel  par 12 pour obtenir le coût mensuel.</t>
    </r>
  </si>
  <si>
    <t>Pour rappel, vous devrez verser 2.000€ de garantie  pour acheter avec le CLTB</t>
  </si>
  <si>
    <t xml:space="preserve">Ci-dessous, vous pouvez faire varier les paramètres en orange (mensualité, taux, durée, fonds propre)  et voir l'impact sur le montant que vous pouvez emprunter et financer. </t>
  </si>
  <si>
    <t>% PI à payer</t>
  </si>
  <si>
    <t>Mensualité souhaitée</t>
  </si>
  <si>
    <t xml:space="preserve">Les montants repris ci-dessus sont donnés à titre indicatif, sur base des informations que vous nous avez fournies, et n’engagent en rien le CLTB ni le CIRE.  Le CLTB n’est pas un organisme de crédit, il vous appartient de faire une demande d’estimation de votre capacité d’emprunt auprès d’un organisme de crédit. </t>
  </si>
  <si>
    <t xml:space="preserve">- Calcul de votre mensualité: Nous avons considéré que vous pouviez consacrer maximum 40% de votre revenu net au remboursement de votre crédit. </t>
  </si>
  <si>
    <t>- Le taux d'intérêt indiqué est basé sur le taux moyen actuellement pratiqué par le Fonds du Logement.</t>
  </si>
  <si>
    <t>- La durée du crédit est de maximum 30 ans et calculée de sorte à ce que le crédit soit entièrement remboursé pour les 70 ans de l'emprunteur le plus âgé.</t>
  </si>
  <si>
    <t>N'hésitez pas à faire également une simulation avec le simulateur en ligne du Fonds du Logement https://websimu.wffl.be, et/ou à demander un rendez-vous au Fonds du Logement 02/504.32.11</t>
  </si>
  <si>
    <t xml:space="preserve">Les calculs ci-dessus sont établis sur base de moyennes:
</t>
  </si>
  <si>
    <t>Le calcul ci-dessous établi sur base des informations communiquées sur votre situation</t>
  </si>
  <si>
    <t>Les calculs ci-dessus sont établis sur base de moyennes.</t>
  </si>
  <si>
    <t>+ Vos fonds propres</t>
  </si>
  <si>
    <t>Revenu mensuel correspondant à une quotité de 35% affectée au remboursement du crédit</t>
  </si>
  <si>
    <t>revenu mensuel correspondant à une quotité de 40% affectée au remboursement du crédit et aux charges de (co-)propriété</t>
  </si>
  <si>
    <t>Commentaires éventuels</t>
  </si>
  <si>
    <t>Les prix de vente, superficies, frais de copropriété et de précompte immobilier indiqués le sont à titre indicatifs
 et n'engagent en rien le CLTB ni le CIRE.</t>
  </si>
  <si>
    <t>Données de calcul</t>
  </si>
  <si>
    <t>Par qui?</t>
  </si>
  <si>
    <t>Prix de vente HTVA</t>
  </si>
  <si>
    <t xml:space="preserve">Prix de vente frais compris (estimation) </t>
  </si>
  <si>
    <r>
      <t xml:space="preserve">Charges de co-propriété estimées :
</t>
    </r>
    <r>
      <rPr>
        <i/>
        <sz val="9"/>
        <color theme="1" tint="0.249977111117893"/>
        <rFont val="Lucida Sans"/>
        <family val="2"/>
        <scheme val="minor"/>
      </rPr>
      <t>Hors consommations individuelles -</t>
    </r>
    <r>
      <rPr>
        <i/>
        <sz val="9"/>
        <color theme="9"/>
        <rFont val="Lucida Sans"/>
        <family val="2"/>
        <scheme val="minor"/>
      </rPr>
      <t xml:space="preserve"> estimation </t>
    </r>
    <r>
      <rPr>
        <i/>
        <sz val="9"/>
        <color theme="1" tint="0.249977111117893"/>
        <rFont val="Lucida Sans"/>
        <family val="2"/>
        <scheme val="minor"/>
      </rPr>
      <t xml:space="preserve">basée sur 1 € /m2 </t>
    </r>
  </si>
  <si>
    <t>Achetez-vous seul.e ou à deux? 
Indiquez ici le nombre d'acquéreurs</t>
  </si>
  <si>
    <r>
      <t xml:space="preserve">Précompte immobilier annuel estimé
</t>
    </r>
    <r>
      <rPr>
        <i/>
        <sz val="9"/>
        <color rgb="FFFF0000"/>
        <rFont val="Lucida Sans"/>
        <family val="2"/>
        <scheme val="minor"/>
      </rPr>
      <t xml:space="preserve">Estimation </t>
    </r>
    <r>
      <rPr>
        <i/>
        <sz val="9"/>
        <color theme="1" tint="0.249977111117893"/>
        <rFont val="Lucida Sans"/>
        <family val="2"/>
        <scheme val="minor"/>
      </rPr>
      <t>tenant compte des réductions applicables</t>
    </r>
  </si>
  <si>
    <r>
      <t>Candidat.e 1</t>
    </r>
    <r>
      <rPr>
        <b/>
        <sz val="12"/>
        <color theme="1" tint="0.249977111117893"/>
        <rFont val="Lucida Sans (Corps)_x0000_"/>
      </rPr>
      <t xml:space="preserve"> :</t>
    </r>
  </si>
  <si>
    <t>Candidat.e 2 :</t>
  </si>
  <si>
    <t>Indiquez ici le nombre d'enfants pour lesquels vous percevez des allocations familiales.</t>
  </si>
  <si>
    <t>redevance CLTB</t>
  </si>
  <si>
    <t>montant de base</t>
  </si>
  <si>
    <t>indice base 11/2022</t>
  </si>
  <si>
    <t>montant actualisé</t>
  </si>
  <si>
    <t>montant actualisé arrondi</t>
  </si>
  <si>
    <t>taux d'intérêt</t>
  </si>
  <si>
    <t>nb enft à charge +pers handicapée</t>
  </si>
  <si>
    <t>Nom du logement</t>
  </si>
  <si>
    <r>
      <rPr>
        <b/>
        <sz val="11"/>
        <color theme="1" tint="0.24994659260841701"/>
        <rFont val="Lucida Sans"/>
        <family val="2"/>
        <scheme val="minor"/>
      </rPr>
      <t>Taux d'intérêt minimum</t>
    </r>
    <r>
      <rPr>
        <sz val="11"/>
        <color theme="1" tint="0.24994659260841701"/>
        <rFont val="Lucida Sans"/>
        <family val="2"/>
        <scheme val="minor"/>
      </rPr>
      <t>: 3, 85% pour 0 enfant à charge; 3,65% pour un enfant; 3,45 pour 2 enfants; 3,25% pour 3 enfants et +</t>
    </r>
  </si>
  <si>
    <t>- Le taux d'intérêt indiqué est basé sur le taux minimum actuellement pratiqué par le Fonds du Logement en fonction du nombre d'enfants à charge et du nombre de personnes avec une reconnaisance de handicap que vous avez renseigné.</t>
  </si>
  <si>
    <r>
      <t xml:space="preserve">Précompte immobilier estimé
</t>
    </r>
    <r>
      <rPr>
        <i/>
        <sz val="9"/>
        <color theme="9"/>
        <rFont val="Lucida Sans"/>
        <family val="2"/>
        <scheme val="minor"/>
      </rPr>
      <t>Estimation.</t>
    </r>
    <r>
      <rPr>
        <i/>
        <sz val="9"/>
        <color theme="1" tint="0.249977111117893"/>
        <rFont val="Lucida Sans"/>
        <family val="2"/>
        <scheme val="minor"/>
      </rPr>
      <t xml:space="preserve"> Le PI est payé annuellement. Nous avons divisé le montant annuel  par 12 pour obtenir le coût mensuel.</t>
    </r>
  </si>
  <si>
    <t>Ma situation de logement actuelle</t>
  </si>
  <si>
    <r>
      <t xml:space="preserve">Mes revenus </t>
    </r>
    <r>
      <rPr>
        <b/>
        <sz val="14"/>
        <color rgb="FFFF0000"/>
        <rFont val="Lucida Sans"/>
        <family val="2"/>
        <scheme val="minor"/>
      </rPr>
      <t>mensuels</t>
    </r>
  </si>
  <si>
    <t>Mes fonds propres</t>
  </si>
  <si>
    <t xml:space="preserve">Montant de mes fonds propres </t>
  </si>
  <si>
    <t xml:space="preserve">Nombre de membres du ménage qui ont une reconnaissance de handicap </t>
  </si>
  <si>
    <t xml:space="preserve">Nombre d'enfants à charge </t>
  </si>
  <si>
    <t xml:space="preserve">Loyer actuel </t>
  </si>
  <si>
    <t xml:space="preserve">Pour rappel, une garantie de 2.000€ est demandée pour acheter un logement CLTB. </t>
  </si>
  <si>
    <t>Les prix de vente frais compris, les frais de copropriété et de précompte immobilier indiqués le sont à titre indicatifs, ils ne sont pas déterminés par le CLTB et n'engagent en rien le CLTB. De même pour le taux d'intérêt et la durée du crédit. 
Le CLTB ne fait pas crédit, nous vous recommandons de demander une simulation à un organisme de crédit.</t>
  </si>
  <si>
    <t xml:space="preserve">Prix des logements </t>
  </si>
  <si>
    <t>typologie et particularités</t>
  </si>
  <si>
    <t>ANV.02.301 (2chb)</t>
  </si>
  <si>
    <t>ANV.02.201 (2chb)</t>
  </si>
  <si>
    <t>ANV.01.203 (2chb)</t>
  </si>
  <si>
    <t>simplex adapté aux chaises roulantes</t>
  </si>
  <si>
    <t>duplex - grande chambre en bas, petite chambre et espaces de vie en haut</t>
  </si>
  <si>
    <t>duplex - grande chambre en haut, petite chambre et espaces de vie en bas</t>
  </si>
  <si>
    <t>simplex - cuisine séparable</t>
  </si>
  <si>
    <t>simplex</t>
  </si>
  <si>
    <t>duplex</t>
  </si>
  <si>
    <t>simplex - cuisine séparée</t>
  </si>
  <si>
    <t xml:space="preserve">simplex </t>
  </si>
  <si>
    <t>ANV.03.001 (1chb PMR)</t>
  </si>
  <si>
    <t>ANV.01.002 (4chb)</t>
  </si>
  <si>
    <t>simplex - pas accessible avec l'ascenseur</t>
  </si>
  <si>
    <t>GRA.01.202 (studio)</t>
  </si>
  <si>
    <t>GRA.02.201 (4chb)</t>
  </si>
  <si>
    <t>GRA.02.101 (4chb)</t>
  </si>
  <si>
    <t>GRA.01.101 (4chb)</t>
  </si>
  <si>
    <t>TIV.02.301 (2chb)</t>
  </si>
  <si>
    <t>TIV.03.101 (3chb)</t>
  </si>
  <si>
    <t>TIV.03.201 (3chb)</t>
  </si>
  <si>
    <t>TIV.03.301 (3chb)</t>
  </si>
  <si>
    <t>TIV.01.004 (4chb)</t>
  </si>
  <si>
    <t>TRA.00.204 (3chb)</t>
  </si>
  <si>
    <t>TRA.00.302 (3chb)</t>
  </si>
  <si>
    <t>TRA.00.203 (3chb)</t>
  </si>
  <si>
    <t>TRA.00.103 (4chb)</t>
  </si>
  <si>
    <t xml:space="preserve">- La durée du crédit est de maximum 30 ans et calculée de sorte à ce que le crédit soit entièrement remboursé pour les 70 ans de l'emprunteur le plus jeune. Attention, selon le projet, le date de conclusion du crédit varie et la durée réelle du crédit peut être réduite. </t>
  </si>
  <si>
    <t xml:space="preserve">Les montants repris ci-dessus sont donnés à titre indicatif, et n’engagent en rien le CLTB.  Le CLTB n’est pas un organisme de crédit, nous vous recommandons de faire aussi une demande d’estimation de votre capacité d’emprunt auprès d’un organisme de crédit. </t>
  </si>
  <si>
    <t xml:space="preserve">Choisissez un logement via le menu déroulant qui s'affiche lorsque vous cliquez sur les cellules encadrées en rouge, et les données du logement correspondantes s'afficheront.  Le montant de l'apport propre, le taux d'intérêt et la durée du crédit sont calculés sur base des infos rentrées dans les onglets Ma situation et Ma capacité d'emprunt. 
Si vous souhaitez modifier ces variables vous-mêmes, complétez les cases oranges dans la dernière colonne.  </t>
  </si>
  <si>
    <t>Coût mensuel global de votre achat 
(estimation)</t>
  </si>
  <si>
    <t>Différence entre 
le coût mensuel global de l'achat 
et votre loyer</t>
  </si>
  <si>
    <t>TIV.03.001 (2chb PMR)</t>
  </si>
  <si>
    <t>indica 09/2025</t>
  </si>
  <si>
    <t>Complétez les données ci-dessous (cases oranges). Pour voir l'estimation de votre capacité d'emprunt maximum, cliquez ensuite en bas de page sur l'onglet 2-Ma capacité d'emprunt. Pour voir l'estimation du coût mensuel que représente l'achat d'un logement précis, cliquez sur l'onglet 3-Simuler un achat.</t>
  </si>
  <si>
    <t>Si vous achetez à 2, indiquez en candidat.e 1 la personne la plus jeune. Sauf celle-ci n'a pas de revenu propre, l'indiquer en 2ème. Les allocations familiales ne sont pas considérées comme un revenu propre 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</si>
</sst>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6" formatCode="#,##0\ &quot;€&quot;;[Red]\-#,##0\ &quot;€&quot;"/>
    <numFmt numFmtId="42" formatCode="_-* #,##0\ &quot;€&quot;_-;\-* #,##0\ &quot;€&quot;_-;_-* &quot;-&quot;\ &quot;€&quot;_-;_-@_-"/>
    <numFmt numFmtId="44" formatCode="_-* #,##0.00\ &quot;€&quot;_-;\-* #,##0.00\ &quot;€&quot;_-;_-* &quot;-&quot;??\ &quot;€&quot;_-;_-@_-"/>
    <numFmt numFmtId="43" formatCode="_-* #,##0.00_-;\-* #,##0.00_-;_-* &quot;-&quot;??_-;_-@_-"/>
    <numFmt numFmtId="164" formatCode="_-* #,##0.00\ _€_-;\-* #,##0.00\ _€_-;_-* &quot;-&quot;??\ _€_-;_-@_-"/>
    <numFmt numFmtId="165" formatCode="_ &quot;€&quot;\ * #,##0.00_ ;_ &quot;€&quot;\ * \-#,##0.00_ ;_ &quot;€&quot;\ * &quot;-&quot;??_ ;_ @_ "/>
    <numFmt numFmtId="166" formatCode="_ * #,##0.00_ ;_ * \-#,##0.00_ ;_ * &quot;-&quot;??_ ;_ @_ "/>
    <numFmt numFmtId="167" formatCode="_(* #,##0_);_(* \(#,##0\);_(* &quot;-&quot;_);_(@_)"/>
    <numFmt numFmtId="168" formatCode="#,##0.00\ &quot;€&quot;"/>
    <numFmt numFmtId="169" formatCode="#,##0\ &quot;€&quot;"/>
    <numFmt numFmtId="170" formatCode="_-* #,##0.00\ _F_-;\-* #,##0.00\ _F_-;_-* &quot;-&quot;??\ _F_-;_-@_-"/>
    <numFmt numFmtId="171" formatCode="_-* #,##0.00\ &quot;F&quot;_-;\-* #,##0.00\ &quot;F&quot;_-;_-* &quot;-&quot;??\ &quot;F&quot;_-;_-@_-"/>
    <numFmt numFmtId="172" formatCode="_-* #,##0.00\ [$€-80C]_-;\-* #,##0.00\ [$€-80C]_-;_-* &quot;-&quot;?\ [$€-80C]_-;_-@_-"/>
    <numFmt numFmtId="173" formatCode="#,##0.0"/>
  </numFmts>
  <fonts count="136">
    <font>
      <sz val="11"/>
      <color theme="1" tint="0.24994659260841701"/>
      <name val="Lucida Sans"/>
      <family val="2"/>
      <scheme val="minor"/>
    </font>
    <font>
      <sz val="11"/>
      <color theme="1"/>
      <name val="Lucida Sans"/>
      <family val="2"/>
      <scheme val="minor"/>
    </font>
    <font>
      <sz val="11"/>
      <color theme="1"/>
      <name val="Lucida Sans"/>
      <family val="2"/>
      <scheme val="minor"/>
    </font>
    <font>
      <sz val="11"/>
      <color theme="1"/>
      <name val="Lucida Sans"/>
      <family val="2"/>
      <scheme val="minor"/>
    </font>
    <font>
      <sz val="11"/>
      <color theme="1"/>
      <name val="Lucida Sans"/>
      <family val="2"/>
      <scheme val="minor"/>
    </font>
    <font>
      <sz val="11"/>
      <color theme="1"/>
      <name val="Lucida Sans"/>
      <family val="2"/>
      <scheme val="minor"/>
    </font>
    <font>
      <sz val="11"/>
      <color theme="1"/>
      <name val="Lucida Sans"/>
      <family val="2"/>
      <scheme val="minor"/>
    </font>
    <font>
      <sz val="11"/>
      <color theme="1"/>
      <name val="Lucida Sans"/>
      <family val="2"/>
      <scheme val="minor"/>
    </font>
    <font>
      <b/>
      <sz val="16"/>
      <color theme="1" tint="0.24994659260841701"/>
      <name val="Rockwell"/>
      <family val="2"/>
      <scheme val="major"/>
    </font>
    <font>
      <b/>
      <sz val="11"/>
      <color theme="3"/>
      <name val="Rockwell"/>
      <family val="2"/>
      <scheme val="major"/>
    </font>
    <font>
      <b/>
      <sz val="11"/>
      <color theme="1" tint="0.24994659260841701"/>
      <name val="Rockwell"/>
      <family val="2"/>
      <scheme val="major"/>
    </font>
    <font>
      <i/>
      <sz val="11"/>
      <color theme="1" tint="0.34998626667073579"/>
      <name val="Lucida Sans"/>
      <family val="2"/>
      <scheme val="minor"/>
    </font>
    <font>
      <sz val="11"/>
      <color theme="1" tint="0.24994659260841701"/>
      <name val="Lucida Sans"/>
      <family val="2"/>
      <scheme val="minor"/>
    </font>
    <font>
      <sz val="11"/>
      <name val="Arial"/>
      <family val="2"/>
    </font>
    <font>
      <sz val="10"/>
      <name val="Lucida Sans"/>
      <family val="2"/>
      <scheme val="minor"/>
    </font>
    <font>
      <sz val="11"/>
      <color rgb="FF006100"/>
      <name val="Lucida Sans"/>
      <family val="2"/>
      <scheme val="minor"/>
    </font>
    <font>
      <sz val="11"/>
      <color rgb="FF9C0006"/>
      <name val="Lucida Sans"/>
      <family val="2"/>
      <scheme val="minor"/>
    </font>
    <font>
      <sz val="11"/>
      <color rgb="FF9C5700"/>
      <name val="Lucida Sans"/>
      <family val="2"/>
      <scheme val="minor"/>
    </font>
    <font>
      <b/>
      <sz val="11"/>
      <color rgb="FF3F3F3F"/>
      <name val="Lucida Sans"/>
      <family val="2"/>
      <scheme val="minor"/>
    </font>
    <font>
      <b/>
      <sz val="11"/>
      <color rgb="FFFA7D00"/>
      <name val="Lucida Sans"/>
      <family val="2"/>
      <scheme val="minor"/>
    </font>
    <font>
      <sz val="11"/>
      <color rgb="FFFA7D00"/>
      <name val="Lucida Sans"/>
      <family val="2"/>
      <scheme val="minor"/>
    </font>
    <font>
      <b/>
      <sz val="11"/>
      <color theme="0"/>
      <name val="Lucida Sans"/>
      <family val="2"/>
      <scheme val="minor"/>
    </font>
    <font>
      <sz val="11"/>
      <color rgb="FFFF0000"/>
      <name val="Lucida Sans"/>
      <family val="2"/>
      <scheme val="minor"/>
    </font>
    <font>
      <b/>
      <sz val="11"/>
      <color theme="1"/>
      <name val="Lucida Sans"/>
      <family val="2"/>
      <scheme val="minor"/>
    </font>
    <font>
      <sz val="11"/>
      <color theme="0"/>
      <name val="Lucida Sans"/>
      <family val="2"/>
      <scheme val="minor"/>
    </font>
    <font>
      <sz val="11"/>
      <name val="Lucida Sans"/>
      <family val="2"/>
      <scheme val="minor"/>
    </font>
    <font>
      <sz val="10"/>
      <name val="Arial"/>
      <family val="2"/>
    </font>
    <font>
      <sz val="10"/>
      <color theme="1"/>
      <name val="Arial"/>
      <family val="2"/>
    </font>
    <font>
      <sz val="10"/>
      <color indexed="8"/>
      <name val="Arial"/>
      <family val="2"/>
    </font>
    <font>
      <sz val="10"/>
      <name val="MS Sans Serif"/>
      <family val="2"/>
    </font>
    <font>
      <u/>
      <sz val="10"/>
      <color indexed="12"/>
      <name val="Arial"/>
      <family val="2"/>
    </font>
    <font>
      <b/>
      <sz val="10"/>
      <color theme="1"/>
      <name val="Arial"/>
      <family val="2"/>
    </font>
    <font>
      <sz val="10"/>
      <color theme="0"/>
      <name val="Arial"/>
      <family val="2"/>
    </font>
    <font>
      <sz val="11"/>
      <color indexed="8"/>
      <name val="Calibri"/>
      <family val="2"/>
    </font>
    <font>
      <b/>
      <sz val="11"/>
      <color indexed="8"/>
      <name val="Calibri"/>
      <family val="2"/>
    </font>
    <font>
      <sz val="11"/>
      <color indexed="17"/>
      <name val="Calibri"/>
      <family val="2"/>
    </font>
    <font>
      <sz val="11"/>
      <color indexed="9"/>
      <name val="Calibri"/>
      <family val="2"/>
    </font>
    <font>
      <sz val="12"/>
      <color theme="1"/>
      <name val="Lucida Sans"/>
      <family val="2"/>
      <scheme val="minor"/>
    </font>
    <font>
      <sz val="10"/>
      <name val="Verdana"/>
      <family val="2"/>
    </font>
    <font>
      <sz val="10"/>
      <color theme="1" tint="0.24994659260841701"/>
      <name val="Lucida Sans"/>
      <family val="2"/>
      <scheme val="minor"/>
    </font>
    <font>
      <sz val="10"/>
      <color theme="5" tint="-0.499984740745262"/>
      <name val="Lucida Sans"/>
      <family val="2"/>
      <scheme val="minor"/>
    </font>
    <font>
      <b/>
      <sz val="10"/>
      <name val="Lucida Sans"/>
      <family val="2"/>
      <scheme val="minor"/>
    </font>
    <font>
      <b/>
      <sz val="10"/>
      <color rgb="FF002060"/>
      <name val="Lucida Sans"/>
      <family val="2"/>
      <scheme val="minor"/>
    </font>
    <font>
      <sz val="10"/>
      <color rgb="FF002060"/>
      <name val="Lucida Sans"/>
      <family val="2"/>
      <scheme val="minor"/>
    </font>
    <font>
      <sz val="10"/>
      <color theme="1"/>
      <name val="Lucida Sans"/>
      <family val="2"/>
      <scheme val="minor"/>
    </font>
    <font>
      <sz val="8"/>
      <name val="Lucida Sans"/>
      <family val="2"/>
      <scheme val="minor"/>
    </font>
    <font>
      <i/>
      <sz val="10"/>
      <color theme="1" tint="0.24994659260841701"/>
      <name val="Lucida Sans"/>
      <family val="2"/>
      <scheme val="minor"/>
    </font>
    <font>
      <sz val="10"/>
      <color theme="1" tint="0.24994659260841701"/>
      <name val="Calibri"/>
      <family val="2"/>
    </font>
    <font>
      <i/>
      <sz val="11"/>
      <color rgb="FFFF0000"/>
      <name val="Calibri"/>
      <family val="2"/>
    </font>
    <font>
      <sz val="11"/>
      <color rgb="FF000000"/>
      <name val="Liberation Sans"/>
    </font>
    <font>
      <sz val="11"/>
      <color rgb="FF000000"/>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sz val="10"/>
      <color rgb="FF996600"/>
      <name val="Liberation Sans"/>
      <family val="2"/>
    </font>
    <font>
      <sz val="11"/>
      <color rgb="FF000000"/>
      <name val="Calibri"/>
      <family val="2"/>
    </font>
    <font>
      <sz val="10"/>
      <color rgb="FF333333"/>
      <name val="Liberation Sans"/>
      <family val="2"/>
    </font>
    <font>
      <u/>
      <sz val="11"/>
      <color theme="10"/>
      <name val="Liberation Sans"/>
    </font>
    <font>
      <sz val="9"/>
      <color indexed="81"/>
      <name val="Tahoma"/>
      <family val="2"/>
    </font>
    <font>
      <b/>
      <sz val="9"/>
      <color indexed="81"/>
      <name val="Tahoma"/>
      <family val="2"/>
    </font>
    <font>
      <u/>
      <sz val="11"/>
      <color theme="10"/>
      <name val="Lucida Sans"/>
      <family val="2"/>
      <scheme val="minor"/>
    </font>
    <font>
      <sz val="12"/>
      <color theme="1" tint="0.24994659260841701"/>
      <name val="Lucida Sans"/>
      <family val="2"/>
      <scheme val="minor"/>
    </font>
    <font>
      <sz val="14"/>
      <color theme="1" tint="0.24994659260841701"/>
      <name val="Lucida Sans"/>
      <family val="2"/>
      <scheme val="minor"/>
    </font>
    <font>
      <b/>
      <sz val="12"/>
      <color theme="1" tint="0.24994659260841701"/>
      <name val="Lucida Sans"/>
      <family val="2"/>
      <scheme val="minor"/>
    </font>
    <font>
      <b/>
      <sz val="11"/>
      <color theme="1" tint="0.24994659260841701"/>
      <name val="Lucida Sans"/>
      <family val="2"/>
      <scheme val="minor"/>
    </font>
    <font>
      <sz val="12"/>
      <name val="Lucida Sans"/>
      <family val="2"/>
      <scheme val="minor"/>
    </font>
    <font>
      <b/>
      <sz val="18"/>
      <color theme="1" tint="0.24994659260841701"/>
      <name val="Lucida Sans"/>
      <family val="2"/>
      <scheme val="minor"/>
    </font>
    <font>
      <b/>
      <sz val="24"/>
      <color theme="1" tint="0.24994659260841701"/>
      <name val="Lucida Sans"/>
      <family val="2"/>
      <scheme val="minor"/>
    </font>
    <font>
      <sz val="24"/>
      <color theme="1" tint="0.24994659260841701"/>
      <name val="Lucida Sans"/>
      <family val="2"/>
      <scheme val="minor"/>
    </font>
    <font>
      <sz val="14"/>
      <color theme="1" tint="0.249977111117893"/>
      <name val="Lucida Sans"/>
      <family val="2"/>
      <scheme val="minor"/>
    </font>
    <font>
      <b/>
      <sz val="12"/>
      <color theme="9"/>
      <name val="Lucida Sans (Corps)_x0000_"/>
    </font>
    <font>
      <sz val="11"/>
      <color theme="9"/>
      <name val="Lucida Sans (Corps)_x0000_"/>
    </font>
    <font>
      <b/>
      <sz val="12"/>
      <color theme="1" tint="0.249977111117893"/>
      <name val="Lucida Sans (Corps)_x0000_"/>
    </font>
    <font>
      <b/>
      <sz val="10"/>
      <color theme="1" tint="0.24994659260841701"/>
      <name val="Lucida Sans"/>
      <family val="2"/>
      <scheme val="minor"/>
    </font>
    <font>
      <b/>
      <sz val="14"/>
      <color theme="1" tint="0.24994659260841701"/>
      <name val="Lucida Sans"/>
      <family val="2"/>
      <scheme val="minor"/>
    </font>
    <font>
      <sz val="12"/>
      <color rgb="FF002060"/>
      <name val="Lucida Sans"/>
      <family val="2"/>
      <scheme val="minor"/>
    </font>
    <font>
      <b/>
      <sz val="12"/>
      <color theme="1" tint="0.249977111117893"/>
      <name val="Lucida Sans"/>
      <family val="2"/>
      <scheme val="minor"/>
    </font>
    <font>
      <sz val="11"/>
      <color theme="1" tint="0.249977111117893"/>
      <name val="Lucida Sans"/>
      <family val="2"/>
      <scheme val="minor"/>
    </font>
    <font>
      <b/>
      <sz val="14"/>
      <color theme="1" tint="0.249977111117893"/>
      <name val="Lucida Sans"/>
      <family val="2"/>
      <scheme val="minor"/>
    </font>
    <font>
      <sz val="10"/>
      <color theme="1" tint="0.249977111117893"/>
      <name val="Lucida Sans"/>
      <family val="2"/>
      <scheme val="minor"/>
    </font>
    <font>
      <b/>
      <sz val="10"/>
      <color theme="1" tint="0.249977111117893"/>
      <name val="Lucida Sans"/>
      <family val="2"/>
      <scheme val="minor"/>
    </font>
    <font>
      <sz val="12"/>
      <color theme="1" tint="0.249977111117893"/>
      <name val="Lucida Sans"/>
      <family val="2"/>
      <scheme val="minor"/>
    </font>
    <font>
      <sz val="10"/>
      <color theme="1" tint="0.249977111117893"/>
      <name val="Lucida Sans (Corps)_x0000_"/>
    </font>
    <font>
      <sz val="12"/>
      <color theme="1" tint="0.24994659260841701"/>
      <name val="Calibri"/>
      <family val="2"/>
    </font>
    <font>
      <b/>
      <sz val="12"/>
      <color rgb="FFFF0000"/>
      <name val="Lucida Sans"/>
      <family val="2"/>
      <scheme val="minor"/>
    </font>
    <font>
      <sz val="14"/>
      <name val="Lucida Sans"/>
      <family val="2"/>
      <scheme val="minor"/>
    </font>
    <font>
      <b/>
      <sz val="14"/>
      <color rgb="FFFF0000"/>
      <name val="Lucida Sans"/>
      <family val="2"/>
      <scheme val="minor"/>
    </font>
    <font>
      <b/>
      <sz val="12"/>
      <name val="Lucida Sans"/>
      <family val="2"/>
      <scheme val="minor"/>
    </font>
    <font>
      <b/>
      <sz val="18"/>
      <color indexed="56"/>
      <name val="Cambria"/>
      <family val="2"/>
    </font>
    <font>
      <sz val="24"/>
      <name val="Lucida Sans"/>
      <family val="2"/>
      <scheme val="minor"/>
    </font>
    <font>
      <strike/>
      <sz val="24"/>
      <color rgb="FFFF0000"/>
      <name val="Lucida Sans"/>
      <family val="2"/>
      <scheme val="minor"/>
    </font>
    <font>
      <i/>
      <sz val="11"/>
      <color theme="1" tint="0.24994659260841701"/>
      <name val="Lucida Sans"/>
      <family val="2"/>
      <scheme val="minor"/>
    </font>
    <font>
      <i/>
      <sz val="9"/>
      <color theme="1" tint="0.24994659260841701"/>
      <name val="Lucida Sans"/>
      <family val="2"/>
      <scheme val="minor"/>
    </font>
    <font>
      <b/>
      <sz val="12"/>
      <color theme="1" tint="0.249977111117893"/>
      <name val="Lucida Sans"/>
      <family val="2"/>
    </font>
    <font>
      <b/>
      <sz val="12"/>
      <color theme="9"/>
      <name val="Lucida Sans"/>
      <family val="2"/>
      <scheme val="minor"/>
    </font>
    <font>
      <b/>
      <sz val="12"/>
      <name val="Lucida Sans"/>
      <family val="2"/>
    </font>
    <font>
      <b/>
      <i/>
      <sz val="12"/>
      <color theme="9"/>
      <name val="Lucida Sans"/>
      <family val="2"/>
      <scheme val="minor"/>
    </font>
    <font>
      <sz val="11"/>
      <color rgb="FF0070C0"/>
      <name val="Lucida Sans"/>
      <family val="2"/>
      <scheme val="minor"/>
    </font>
    <font>
      <i/>
      <sz val="10"/>
      <color theme="1" tint="0.249977111117893"/>
      <name val="Lucida Sans (Corps)_x0000_"/>
    </font>
    <font>
      <i/>
      <sz val="10"/>
      <color theme="1" tint="0.249977111117893"/>
      <name val="Lucida Sans"/>
      <family val="2"/>
      <scheme val="minor"/>
    </font>
    <font>
      <b/>
      <i/>
      <sz val="9"/>
      <color theme="1" tint="0.249977111117893"/>
      <name val="Lucida Sans"/>
      <family val="2"/>
      <scheme val="minor"/>
    </font>
    <font>
      <b/>
      <i/>
      <sz val="9"/>
      <color theme="9"/>
      <name val="Lucida Sans"/>
      <family val="2"/>
      <scheme val="minor"/>
    </font>
    <font>
      <i/>
      <sz val="9"/>
      <color theme="1" tint="0.249977111117893"/>
      <name val="Lucida Sans"/>
      <family val="2"/>
      <scheme val="minor"/>
    </font>
    <font>
      <sz val="14"/>
      <color rgb="FFFF0000"/>
      <name val="Lucida Sans"/>
      <family val="2"/>
      <scheme val="minor"/>
    </font>
    <font>
      <sz val="14"/>
      <color theme="9"/>
      <name val="Lucida Sans"/>
      <family val="2"/>
      <scheme val="minor"/>
    </font>
    <font>
      <i/>
      <sz val="9"/>
      <color theme="9"/>
      <name val="Lucida Sans"/>
      <family val="2"/>
      <scheme val="minor"/>
    </font>
    <font>
      <b/>
      <i/>
      <sz val="11"/>
      <color rgb="FFFF0000"/>
      <name val="Calibri"/>
      <family val="2"/>
    </font>
    <font>
      <i/>
      <sz val="12"/>
      <color rgb="FFFF0000"/>
      <name val="Lucida Sans"/>
      <family val="2"/>
      <scheme val="minor"/>
    </font>
    <font>
      <b/>
      <sz val="11"/>
      <color rgb="FFFF0000"/>
      <name val="Lucida Sans"/>
      <family val="2"/>
      <scheme val="minor"/>
    </font>
    <font>
      <sz val="16"/>
      <color theme="1" tint="0.249977111117893"/>
      <name val="Lucida Sans"/>
      <family val="2"/>
      <scheme val="minor"/>
    </font>
    <font>
      <sz val="16"/>
      <name val="Lucida Sans"/>
      <family val="2"/>
      <scheme val="minor"/>
    </font>
    <font>
      <b/>
      <sz val="16"/>
      <color theme="1" tint="0.249977111117893"/>
      <name val="Lucida Sans"/>
      <family val="2"/>
      <scheme val="minor"/>
    </font>
    <font>
      <b/>
      <sz val="16"/>
      <name val="Lucida Sans"/>
      <family val="2"/>
      <scheme val="minor"/>
    </font>
    <font>
      <b/>
      <sz val="16"/>
      <color theme="1" tint="0.24994659260841701"/>
      <name val="Lucida Sans"/>
      <family val="2"/>
      <scheme val="minor"/>
    </font>
    <font>
      <sz val="16"/>
      <color theme="1" tint="0.24994659260841701"/>
      <name val="Lucida Sans"/>
      <family val="2"/>
      <scheme val="minor"/>
    </font>
    <font>
      <sz val="16"/>
      <color theme="1" tint="0.24994659260841701"/>
      <name val="Calibri"/>
      <family val="2"/>
    </font>
    <font>
      <sz val="12"/>
      <color rgb="FFFF0000"/>
      <name val="Lucida Sans"/>
      <family val="2"/>
      <scheme val="minor"/>
    </font>
    <font>
      <i/>
      <sz val="12"/>
      <name val="Lucida Sans"/>
      <family val="2"/>
      <scheme val="minor"/>
    </font>
    <font>
      <i/>
      <sz val="9"/>
      <color rgb="FFFF0000"/>
      <name val="Lucida Sans"/>
      <family val="2"/>
      <scheme val="minor"/>
    </font>
    <font>
      <sz val="9"/>
      <color theme="1" tint="0.24994659260841701"/>
      <name val="Lucida Sans"/>
      <family val="2"/>
      <scheme val="minor"/>
    </font>
    <font>
      <i/>
      <sz val="11"/>
      <color rgb="FFFF0000"/>
      <name val="Lucida Sans"/>
      <family val="2"/>
      <scheme val="minor"/>
    </font>
    <font>
      <b/>
      <sz val="11"/>
      <color theme="1"/>
      <name val="Arial"/>
      <family val="2"/>
    </font>
    <font>
      <sz val="12"/>
      <color rgb="FF00B0F0"/>
      <name val="Arial"/>
      <family val="2"/>
    </font>
    <font>
      <sz val="12"/>
      <color theme="1"/>
      <name val="Arial"/>
      <family val="2"/>
    </font>
    <font>
      <sz val="12"/>
      <color rgb="FFC00000"/>
      <name val="Arial"/>
      <family val="2"/>
    </font>
    <font>
      <sz val="12"/>
      <color rgb="FF00B050"/>
      <name val="Arial"/>
      <family val="2"/>
    </font>
    <font>
      <sz val="12"/>
      <color rgb="FFFF0000"/>
      <name val="Arial"/>
      <family val="2"/>
    </font>
    <font>
      <sz val="12"/>
      <color theme="8"/>
      <name val="Arial"/>
      <family val="2"/>
    </font>
    <font>
      <sz val="8"/>
      <color theme="1" tint="0.24994659260841701"/>
      <name val="Lucida Sans"/>
      <family val="2"/>
      <scheme val="minor"/>
    </font>
    <font>
      <i/>
      <sz val="8"/>
      <color theme="1" tint="0.24994659260841701"/>
      <name val="Lucida Sans"/>
      <family val="2"/>
      <scheme val="minor"/>
    </font>
  </fonts>
  <fills count="63">
    <fill>
      <patternFill patternType="none"/>
    </fill>
    <fill>
      <patternFill patternType="gray125"/>
    </fill>
    <fill>
      <patternFill patternType="solid">
        <fgColor theme="0" tint="-0.14996795556505021"/>
        <bgColor indexed="64"/>
      </patternFill>
    </fill>
    <fill>
      <patternFill patternType="solid">
        <fgColor theme="7"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6" tint="0.59999389629810485"/>
        <bgColor indexed="64"/>
      </patternFill>
    </fill>
    <fill>
      <patternFill patternType="solid">
        <fgColor indexed="31"/>
      </patternFill>
    </fill>
    <fill>
      <patternFill patternType="solid">
        <fgColor indexed="36"/>
      </patternFill>
    </fill>
    <fill>
      <patternFill patternType="solid">
        <fgColor indexed="52"/>
      </patternFill>
    </fill>
    <fill>
      <patternFill patternType="solid">
        <fgColor indexed="42"/>
      </patternFill>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DEB290"/>
        <bgColor indexed="64"/>
      </patternFill>
    </fill>
    <fill>
      <patternFill patternType="solid">
        <fgColor theme="7"/>
        <bgColor indexed="64"/>
      </patternFill>
    </fill>
    <fill>
      <patternFill patternType="solid">
        <fgColor rgb="FFDDDDDD"/>
        <bgColor indexed="64"/>
      </patternFill>
    </fill>
    <fill>
      <patternFill patternType="solid">
        <fgColor theme="9" tint="0.79998168889431442"/>
        <bgColor indexed="64"/>
      </patternFill>
    </fill>
  </fills>
  <borders count="66">
    <border>
      <left/>
      <right/>
      <top/>
      <bottom/>
      <diagonal/>
    </border>
    <border>
      <left/>
      <right/>
      <top/>
      <bottom style="medium">
        <color theme="4" tint="-0.499984740745262"/>
      </bottom>
      <diagonal/>
    </border>
    <border>
      <left/>
      <right/>
      <top style="thin">
        <color theme="1" tint="0.499984740745262"/>
      </top>
      <bottom style="thin">
        <color theme="1" tint="0.499984740745262"/>
      </bottom>
      <diagonal/>
    </border>
    <border>
      <left/>
      <right/>
      <top/>
      <bottom style="thick">
        <color theme="4" tint="-0.499984740745262"/>
      </bottom>
      <diagonal/>
    </border>
    <border>
      <left/>
      <right/>
      <top style="thin">
        <color theme="4" tint="-0.499984740745262"/>
      </top>
      <bottom style="thin">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indexed="64"/>
      </top>
      <bottom/>
      <diagonal/>
    </border>
    <border>
      <left/>
      <right style="thin">
        <color theme="1"/>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top/>
      <bottom style="thin">
        <color indexed="64"/>
      </bottom>
      <diagonal/>
    </border>
    <border>
      <left/>
      <right style="thin">
        <color theme="1"/>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theme="9"/>
      </left>
      <right style="medium">
        <color theme="9"/>
      </right>
      <top style="medium">
        <color theme="9"/>
      </top>
      <bottom style="medium">
        <color theme="9"/>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116">
    <xf numFmtId="0" fontId="0" fillId="0" borderId="0">
      <alignment vertical="center"/>
    </xf>
    <xf numFmtId="168" fontId="13" fillId="0" borderId="0" applyFont="0" applyFill="0" applyBorder="0" applyProtection="0">
      <alignment horizontal="right"/>
    </xf>
    <xf numFmtId="0" fontId="10" fillId="0" borderId="1" applyNumberFormat="0" applyFill="0" applyProtection="0"/>
    <xf numFmtId="0" fontId="10" fillId="0" borderId="1" applyNumberFormat="0" applyFill="0" applyProtection="0">
      <alignment vertical="center"/>
    </xf>
    <xf numFmtId="0" fontId="9" fillId="0" borderId="4" applyNumberFormat="0" applyFill="0" applyProtection="0">
      <alignment vertical="center"/>
    </xf>
    <xf numFmtId="0" fontId="12" fillId="2" borderId="2" applyNumberFormat="0" applyProtection="0"/>
    <xf numFmtId="0" fontId="11" fillId="0" borderId="2" applyNumberFormat="0" applyProtection="0">
      <alignment vertical="center"/>
    </xf>
    <xf numFmtId="0" fontId="9" fillId="0" borderId="0" applyNumberFormat="0" applyFill="0" applyBorder="0" applyAlignment="0" applyProtection="0"/>
    <xf numFmtId="0" fontId="8" fillId="0" borderId="3" applyNumberFormat="0" applyFill="0" applyProtection="0">
      <alignment vertical="center"/>
    </xf>
    <xf numFmtId="14" fontId="12" fillId="0" borderId="0" applyFont="0" applyFill="0" applyBorder="0" applyAlignment="0">
      <alignment vertical="center"/>
    </xf>
    <xf numFmtId="3" fontId="12" fillId="0" borderId="0" applyFont="0" applyFill="0" applyBorder="0" applyAlignment="0" applyProtection="0"/>
    <xf numFmtId="10" fontId="12" fillId="0" borderId="0" applyFont="0" applyFill="0" applyBorder="0" applyAlignment="0" applyProtection="0"/>
    <xf numFmtId="167" fontId="12" fillId="0" borderId="0" applyFont="0" applyFill="0" applyBorder="0" applyAlignment="0" applyProtection="0"/>
    <xf numFmtId="42" fontId="12" fillId="0" borderId="0" applyFon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0" applyNumberFormat="0" applyBorder="0" applyAlignment="0" applyProtection="0"/>
    <xf numFmtId="0" fontId="18" fillId="7" borderId="5" applyNumberFormat="0" applyAlignment="0" applyProtection="0"/>
    <xf numFmtId="0" fontId="19" fillId="7" borderId="6" applyNumberFormat="0" applyAlignment="0" applyProtection="0"/>
    <xf numFmtId="0" fontId="20" fillId="0" borderId="7" applyNumberFormat="0" applyFill="0" applyAlignment="0" applyProtection="0"/>
    <xf numFmtId="0" fontId="21" fillId="8" borderId="8" applyNumberFormat="0" applyAlignment="0" applyProtection="0"/>
    <xf numFmtId="0" fontId="22" fillId="0" borderId="0" applyNumberFormat="0" applyFill="0" applyBorder="0" applyAlignment="0" applyProtection="0"/>
    <xf numFmtId="0" fontId="12" fillId="9" borderId="9" applyNumberFormat="0" applyFont="0" applyAlignment="0" applyProtection="0"/>
    <xf numFmtId="0" fontId="23" fillId="0" borderId="10" applyNumberFormat="0" applyFill="0" applyAlignment="0" applyProtection="0"/>
    <xf numFmtId="0" fontId="24"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24"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24"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24"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24"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24"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172" fontId="26" fillId="0" borderId="0"/>
    <xf numFmtId="172" fontId="28" fillId="36" borderId="0" applyNumberFormat="0" applyBorder="0" applyAlignment="0" applyProtection="0"/>
    <xf numFmtId="172"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172" fontId="30" fillId="0" borderId="0" applyNumberFormat="0" applyFill="0" applyBorder="0" applyAlignment="0" applyProtection="0">
      <alignment vertical="top"/>
      <protection locked="0"/>
    </xf>
    <xf numFmtId="43" fontId="26" fillId="0" borderId="0" applyFont="0" applyFill="0" applyBorder="0" applyAlignment="0" applyProtection="0"/>
    <xf numFmtId="166" fontId="28" fillId="0" borderId="0" applyFont="0" applyFill="0" applyBorder="0" applyAlignment="0" applyProtection="0"/>
    <xf numFmtId="16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64" fontId="26" fillId="0" borderId="0" applyFont="0" applyFill="0" applyBorder="0" applyAlignment="0" applyProtection="0"/>
    <xf numFmtId="40" fontId="29" fillId="0" borderId="0" applyFont="0" applyFill="0" applyBorder="0" applyAlignment="0" applyProtection="0"/>
    <xf numFmtId="165" fontId="26" fillId="0" borderId="0" applyFont="0" applyFill="0" applyBorder="0" applyAlignment="0" applyProtection="0"/>
    <xf numFmtId="165" fontId="28" fillId="0" borderId="0" applyFont="0" applyFill="0" applyBorder="0" applyAlignment="0" applyProtection="0"/>
    <xf numFmtId="172" fontId="27" fillId="0" borderId="0"/>
    <xf numFmtId="172" fontId="26" fillId="0" borderId="0"/>
    <xf numFmtId="172" fontId="29" fillId="0" borderId="0"/>
    <xf numFmtId="9" fontId="26" fillId="0" borderId="0" applyFont="0" applyFill="0" applyBorder="0" applyAlignment="0" applyProtection="0"/>
    <xf numFmtId="9" fontId="28" fillId="0" borderId="0" applyFont="0" applyFill="0" applyBorder="0" applyAlignment="0" applyProtection="0"/>
    <xf numFmtId="9" fontId="29" fillId="0" borderId="0" applyFont="0" applyFill="0" applyBorder="0" applyAlignment="0" applyProtection="0"/>
    <xf numFmtId="171" fontId="26" fillId="0" borderId="0" applyFont="0" applyFill="0" applyBorder="0" applyAlignment="0" applyProtection="0"/>
    <xf numFmtId="9" fontId="26" fillId="0" borderId="0" applyFont="0" applyFill="0" applyBorder="0" applyAlignment="0" applyProtection="0"/>
    <xf numFmtId="172" fontId="6" fillId="36" borderId="0" applyNumberFormat="0" applyBorder="0" applyAlignment="0" applyProtection="0"/>
    <xf numFmtId="172" fontId="24" fillId="37" borderId="0" applyNumberFormat="0" applyBorder="0" applyAlignment="0" applyProtection="0"/>
    <xf numFmtId="172" fontId="24" fillId="38" borderId="0" applyNumberFormat="0" applyBorder="0" applyAlignment="0" applyProtection="0"/>
    <xf numFmtId="44" fontId="26" fillId="0" borderId="0" applyFont="0" applyFill="0" applyBorder="0" applyAlignment="0" applyProtection="0"/>
    <xf numFmtId="171" fontId="26" fillId="0" borderId="0" applyFont="0" applyFill="0" applyBorder="0" applyAlignment="0" applyProtection="0"/>
    <xf numFmtId="172" fontId="23" fillId="0" borderId="14" applyNumberFormat="0" applyFill="0" applyAlignment="0" applyProtection="0"/>
    <xf numFmtId="172" fontId="31" fillId="0" borderId="10" applyNumberFormat="0" applyFill="0" applyAlignment="0" applyProtection="0"/>
    <xf numFmtId="172" fontId="33" fillId="36" borderId="0" applyNumberFormat="0" applyBorder="0" applyAlignment="0" applyProtection="0"/>
    <xf numFmtId="172" fontId="33" fillId="39" borderId="0" applyNumberFormat="0" applyBorder="0" applyAlignment="0" applyProtection="0"/>
    <xf numFmtId="170" fontId="26" fillId="0" borderId="0" applyFont="0" applyFill="0" applyBorder="0" applyAlignment="0" applyProtection="0"/>
    <xf numFmtId="172" fontId="34" fillId="0" borderId="14" applyNumberFormat="0" applyFill="0" applyAlignment="0" applyProtection="0"/>
    <xf numFmtId="172" fontId="35" fillId="39" borderId="0" applyNumberFormat="0" applyBorder="0" applyAlignment="0" applyProtection="0"/>
    <xf numFmtId="172" fontId="36" fillId="37" borderId="0" applyNumberFormat="0" applyBorder="0" applyAlignment="0" applyProtection="0"/>
    <xf numFmtId="9" fontId="26" fillId="0" borderId="0" applyFont="0" applyFill="0" applyBorder="0" applyAlignment="0" applyProtection="0"/>
    <xf numFmtId="172" fontId="27" fillId="11" borderId="0" applyNumberFormat="0" applyBorder="0" applyAlignment="0" applyProtection="0"/>
    <xf numFmtId="172" fontId="27" fillId="11" borderId="0" applyNumberFormat="0" applyBorder="0" applyAlignment="0" applyProtection="0"/>
    <xf numFmtId="172" fontId="26" fillId="0" borderId="0"/>
    <xf numFmtId="166" fontId="26" fillId="0" borderId="0" applyFont="0" applyFill="0" applyBorder="0" applyAlignment="0" applyProtection="0"/>
    <xf numFmtId="172" fontId="31" fillId="0" borderId="10" applyNumberFormat="0" applyFill="0" applyAlignment="0" applyProtection="0"/>
    <xf numFmtId="172" fontId="32" fillId="0" borderId="13" applyBorder="0">
      <alignment vertical="top"/>
    </xf>
    <xf numFmtId="172" fontId="32" fillId="0" borderId="13" applyBorder="0">
      <alignment vertical="top"/>
    </xf>
    <xf numFmtId="43"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alignment vertical="center"/>
    </xf>
    <xf numFmtId="164" fontId="26" fillId="0" borderId="0" applyFont="0" applyFill="0" applyBorder="0" applyAlignment="0" applyProtection="0"/>
    <xf numFmtId="164" fontId="26" fillId="0" borderId="0" applyFont="0" applyFill="0" applyBorder="0" applyAlignment="0" applyProtection="0"/>
    <xf numFmtId="172" fontId="23" fillId="0" borderId="14" applyNumberFormat="0" applyFill="0" applyAlignment="0" applyProtection="0"/>
    <xf numFmtId="172" fontId="34" fillId="0" borderId="14" applyNumberFormat="0" applyFill="0" applyAlignment="0" applyProtection="0"/>
    <xf numFmtId="0" fontId="37" fillId="0" borderId="0"/>
    <xf numFmtId="9" fontId="37" fillId="0" borderId="0" applyFont="0" applyFill="0" applyBorder="0" applyAlignment="0" applyProtection="0"/>
    <xf numFmtId="172" fontId="26" fillId="0" borderId="0"/>
    <xf numFmtId="172" fontId="23" fillId="0" borderId="14" applyNumberFormat="0" applyFill="0" applyAlignment="0" applyProtection="0"/>
    <xf numFmtId="43" fontId="26" fillId="0" borderId="0" applyFont="0" applyFill="0" applyBorder="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0" fontId="38" fillId="0" borderId="0"/>
    <xf numFmtId="0" fontId="6" fillId="0" borderId="0"/>
    <xf numFmtId="0" fontId="26" fillId="0" borderId="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2" fontId="23" fillId="0" borderId="14" applyNumberFormat="0" applyFill="0" applyAlignment="0" applyProtection="0"/>
    <xf numFmtId="172" fontId="34" fillId="0" borderId="14" applyNumberFormat="0" applyFill="0" applyAlignment="0" applyProtection="0"/>
    <xf numFmtId="172" fontId="26" fillId="0" borderId="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64" fontId="26" fillId="0" borderId="0" applyFont="0" applyFill="0" applyBorder="0" applyAlignment="0" applyProtection="0"/>
    <xf numFmtId="164" fontId="26" fillId="0" borderId="0" applyFont="0" applyFill="0" applyBorder="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0" fontId="26" fillId="0" borderId="0"/>
    <xf numFmtId="164" fontId="26" fillId="0" borderId="0" applyFont="0" applyFill="0" applyBorder="0" applyAlignment="0" applyProtection="0"/>
    <xf numFmtId="172" fontId="26" fillId="0" borderId="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0" fontId="6" fillId="0" borderId="0"/>
    <xf numFmtId="9" fontId="6" fillId="0" borderId="0" applyFont="0" applyFill="0" applyBorder="0" applyAlignment="0" applyProtection="0"/>
    <xf numFmtId="0" fontId="26" fillId="0" borderId="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2" fontId="26" fillId="0" borderId="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44" fontId="26" fillId="0" borderId="0" applyFont="0" applyFill="0" applyBorder="0" applyAlignment="0" applyProtection="0"/>
    <xf numFmtId="44" fontId="26" fillId="0" borderId="0" applyFont="0" applyFill="0" applyBorder="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44" fontId="26" fillId="0" borderId="0" applyFont="0" applyFill="0" applyBorder="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172" fontId="23" fillId="0" borderId="14" applyNumberFormat="0" applyFill="0" applyAlignment="0" applyProtection="0"/>
    <xf numFmtId="172" fontId="34" fillId="0" borderId="14" applyNumberFormat="0" applyFill="0" applyAlignment="0" applyProtection="0"/>
    <xf numFmtId="172" fontId="34" fillId="0" borderId="14" applyNumberFormat="0" applyFill="0" applyAlignment="0" applyProtection="0"/>
    <xf numFmtId="172" fontId="23" fillId="0" borderId="14" applyNumberFormat="0" applyFill="0" applyAlignment="0" applyProtection="0"/>
    <xf numFmtId="43" fontId="6" fillId="0" borderId="0" applyFont="0" applyFill="0" applyBorder="0" applyAlignment="0" applyProtection="0"/>
    <xf numFmtId="0" fontId="5" fillId="0" borderId="0"/>
    <xf numFmtId="44" fontId="26" fillId="0" borderId="0" applyFont="0" applyFill="0" applyBorder="0" applyAlignment="0" applyProtection="0"/>
    <xf numFmtId="4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2" fontId="5" fillId="36" borderId="0" applyNumberFormat="0" applyBorder="0" applyAlignment="0" applyProtection="0"/>
    <xf numFmtId="4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5" fillId="0" borderId="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5" fillId="0" borderId="0"/>
    <xf numFmtId="9" fontId="5"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3" fontId="5" fillId="0" borderId="0" applyFont="0" applyFill="0" applyBorder="0" applyAlignment="0" applyProtection="0"/>
    <xf numFmtId="0" fontId="3" fillId="0" borderId="0"/>
    <xf numFmtId="44"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172" fontId="3" fillId="36" borderId="0" applyNumberFormat="0" applyBorder="0" applyAlignment="0" applyProtection="0"/>
    <xf numFmtId="44"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3" fontId="3" fillId="0" borderId="0" applyFont="0" applyFill="0" applyBorder="0" applyAlignment="0" applyProtection="0"/>
    <xf numFmtId="0" fontId="49" fillId="0" borderId="0"/>
    <xf numFmtId="0" fontId="51" fillId="0" borderId="0" applyNumberFormat="0" applyBorder="0" applyProtection="0"/>
    <xf numFmtId="0" fontId="52" fillId="43" borderId="0" applyNumberFormat="0" applyBorder="0" applyProtection="0"/>
    <xf numFmtId="0" fontId="52" fillId="44" borderId="0" applyNumberFormat="0" applyBorder="0" applyProtection="0"/>
    <xf numFmtId="0" fontId="51" fillId="45" borderId="0" applyNumberFormat="0" applyBorder="0" applyProtection="0"/>
    <xf numFmtId="0" fontId="53" fillId="46" borderId="0" applyNumberFormat="0" applyBorder="0" applyProtection="0"/>
    <xf numFmtId="0" fontId="54" fillId="47" borderId="0" applyNumberFormat="0" applyBorder="0" applyProtection="0"/>
    <xf numFmtId="0" fontId="55" fillId="0" borderId="0" applyNumberFormat="0" applyBorder="0" applyProtection="0"/>
    <xf numFmtId="0" fontId="56" fillId="48" borderId="0" applyNumberFormat="0" applyBorder="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xf numFmtId="0" fontId="60" fillId="49" borderId="0" applyNumberFormat="0" applyBorder="0" applyProtection="0"/>
    <xf numFmtId="0" fontId="61" fillId="0" borderId="0" applyNumberFormat="0" applyBorder="0" applyProtection="0"/>
    <xf numFmtId="0" fontId="62" fillId="49" borderId="17" applyNumberFormat="0" applyProtection="0"/>
    <xf numFmtId="0" fontId="50" fillId="0" borderId="0" applyNumberFormat="0" applyFont="0" applyBorder="0" applyProtection="0"/>
    <xf numFmtId="0" fontId="50" fillId="0" borderId="0" applyNumberFormat="0" applyFont="0" applyBorder="0" applyProtection="0"/>
    <xf numFmtId="0" fontId="53" fillId="0" borderId="0" applyNumberFormat="0" applyBorder="0" applyProtection="0"/>
    <xf numFmtId="0" fontId="50" fillId="0" borderId="0"/>
    <xf numFmtId="0" fontId="63" fillId="0" borderId="0" applyNumberFormat="0" applyFill="0" applyBorder="0" applyAlignment="0" applyProtection="0"/>
    <xf numFmtId="0" fontId="2" fillId="0" borderId="0"/>
    <xf numFmtId="44" fontId="26" fillId="0" borderId="0" applyFont="0" applyFill="0" applyBorder="0" applyAlignment="0" applyProtection="0"/>
    <xf numFmtId="4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2" fontId="27" fillId="0" borderId="0"/>
    <xf numFmtId="172" fontId="26" fillId="0" borderId="0"/>
    <xf numFmtId="172" fontId="2" fillId="36" borderId="0" applyNumberFormat="0" applyBorder="0" applyAlignment="0" applyProtection="0"/>
    <xf numFmtId="4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2" fillId="0" borderId="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2" fillId="0" borderId="0"/>
    <xf numFmtId="9" fontId="2"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9" fillId="0" borderId="0" applyFont="0" applyFill="0" applyBorder="0" applyAlignment="0" applyProtection="0"/>
    <xf numFmtId="0" fontId="1" fillId="0" borderId="0"/>
    <xf numFmtId="44"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172" fontId="94" fillId="0" borderId="0" applyNumberFormat="0" applyFill="0" applyBorder="0" applyAlignment="0" applyProtection="0"/>
    <xf numFmtId="172" fontId="1" fillId="36" borderId="0" applyNumberFormat="0" applyBorder="0" applyAlignment="0" applyProtection="0"/>
    <xf numFmtId="44"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66" fillId="0" borderId="0" applyNumberFormat="0" applyFill="0" applyBorder="0" applyAlignment="0" applyProtection="0"/>
  </cellStyleXfs>
  <cellXfs count="567">
    <xf numFmtId="0" fontId="0" fillId="0" borderId="0" xfId="0">
      <alignment vertical="center"/>
    </xf>
    <xf numFmtId="0" fontId="0" fillId="0" borderId="0" xfId="0" applyFill="1">
      <alignment vertical="center"/>
    </xf>
    <xf numFmtId="0" fontId="0" fillId="0" borderId="0" xfId="0" applyFill="1" applyBorder="1">
      <alignment vertical="center"/>
    </xf>
    <xf numFmtId="0" fontId="25" fillId="0" borderId="0" xfId="48" applyFont="1" applyFill="1" applyBorder="1"/>
    <xf numFmtId="17" fontId="0" fillId="0" borderId="0" xfId="0" applyNumberFormat="1">
      <alignment vertical="center"/>
    </xf>
    <xf numFmtId="0" fontId="0" fillId="0" borderId="0" xfId="0" applyAlignment="1">
      <alignment horizontal="right" vertical="center"/>
    </xf>
    <xf numFmtId="1" fontId="6" fillId="0" borderId="0" xfId="48" applyNumberFormat="1" applyFill="1" applyBorder="1"/>
    <xf numFmtId="1" fontId="4" fillId="0" borderId="0" xfId="48" applyNumberFormat="1" applyFont="1" applyFill="1" applyBorder="1"/>
    <xf numFmtId="0" fontId="0" fillId="0" borderId="0" xfId="0" applyBorder="1">
      <alignment vertical="center"/>
    </xf>
    <xf numFmtId="0" fontId="71" fillId="40" borderId="0" xfId="6" applyFont="1" applyFill="1" applyBorder="1" applyAlignment="1">
      <alignment horizontal="right" vertical="center" wrapText="1"/>
    </xf>
    <xf numFmtId="0" fontId="0" fillId="40" borderId="18" xfId="0" applyFill="1" applyBorder="1">
      <alignment vertical="center"/>
    </xf>
    <xf numFmtId="0" fontId="0" fillId="40" borderId="13" xfId="0" applyFill="1" applyBorder="1">
      <alignment vertical="center"/>
    </xf>
    <xf numFmtId="0" fontId="0" fillId="40" borderId="19" xfId="0" applyFill="1" applyBorder="1">
      <alignment vertical="center"/>
    </xf>
    <xf numFmtId="0" fontId="67" fillId="40" borderId="0" xfId="0" applyFont="1" applyFill="1" applyBorder="1" applyAlignment="1">
      <alignment horizontal="right" vertical="center"/>
    </xf>
    <xf numFmtId="0" fontId="0" fillId="40" borderId="20" xfId="0" applyFill="1" applyBorder="1">
      <alignment vertical="center"/>
    </xf>
    <xf numFmtId="0" fontId="0" fillId="40" borderId="0" xfId="0" applyFill="1" applyBorder="1">
      <alignment vertical="center"/>
    </xf>
    <xf numFmtId="0" fontId="0" fillId="40" borderId="0" xfId="0" applyFill="1" applyBorder="1" applyAlignment="1">
      <alignment horizontal="left" vertical="center"/>
    </xf>
    <xf numFmtId="0" fontId="69" fillId="40" borderId="13" xfId="0" applyFont="1" applyFill="1" applyBorder="1" applyAlignment="1">
      <alignment horizontal="right" vertical="top" wrapText="1"/>
    </xf>
    <xf numFmtId="169" fontId="68" fillId="40" borderId="0" xfId="0" applyNumberFormat="1" applyFont="1" applyFill="1" applyBorder="1" applyAlignment="1">
      <alignment horizontal="right" vertical="center"/>
    </xf>
    <xf numFmtId="0" fontId="0" fillId="52" borderId="0" xfId="0" applyFill="1">
      <alignment vertical="center"/>
    </xf>
    <xf numFmtId="0" fontId="72" fillId="52" borderId="0" xfId="0" applyFont="1" applyFill="1">
      <alignment vertical="center"/>
    </xf>
    <xf numFmtId="0" fontId="0" fillId="0" borderId="0" xfId="0" applyAlignment="1">
      <alignment horizontal="left" vertical="center"/>
    </xf>
    <xf numFmtId="0" fontId="0" fillId="52" borderId="0" xfId="0" applyFill="1" applyBorder="1">
      <alignment vertical="center"/>
    </xf>
    <xf numFmtId="0" fontId="0" fillId="34" borderId="0" xfId="0" applyFill="1">
      <alignment vertical="center"/>
    </xf>
    <xf numFmtId="0" fontId="0" fillId="34" borderId="0" xfId="0" applyFill="1" applyBorder="1">
      <alignment vertical="center"/>
    </xf>
    <xf numFmtId="0" fontId="0" fillId="51" borderId="0" xfId="0" applyFill="1">
      <alignment vertical="center"/>
    </xf>
    <xf numFmtId="0" fontId="0" fillId="53" borderId="0" xfId="0" applyFill="1" applyBorder="1">
      <alignment vertical="center"/>
    </xf>
    <xf numFmtId="0" fontId="72" fillId="53" borderId="0" xfId="0" applyFont="1" applyFill="1" applyBorder="1" applyAlignment="1">
      <alignment horizontal="right" vertical="center" wrapText="1"/>
    </xf>
    <xf numFmtId="0" fontId="74" fillId="0" borderId="0" xfId="0" applyFont="1">
      <alignment vertical="center"/>
    </xf>
    <xf numFmtId="0" fontId="72" fillId="0" borderId="0" xfId="0" applyFont="1" applyFill="1">
      <alignment vertical="center"/>
    </xf>
    <xf numFmtId="0" fontId="72" fillId="57" borderId="0" xfId="0" applyFont="1" applyFill="1">
      <alignment vertical="center"/>
    </xf>
    <xf numFmtId="0" fontId="0" fillId="56" borderId="0" xfId="0" applyFill="1">
      <alignment vertical="center"/>
    </xf>
    <xf numFmtId="0" fontId="0" fillId="57" borderId="0" xfId="0" applyFill="1">
      <alignment vertical="center"/>
    </xf>
    <xf numFmtId="0" fontId="68" fillId="40" borderId="0" xfId="0" applyNumberFormat="1" applyFont="1" applyFill="1" applyBorder="1" applyAlignment="1">
      <alignment horizontal="right" vertical="center"/>
    </xf>
    <xf numFmtId="0" fontId="77" fillId="40" borderId="0" xfId="0" applyFont="1" applyFill="1" applyBorder="1" applyAlignment="1">
      <alignment horizontal="left" vertical="center"/>
    </xf>
    <xf numFmtId="0" fontId="0" fillId="40" borderId="24" xfId="0" applyFill="1" applyBorder="1">
      <alignment vertical="center"/>
    </xf>
    <xf numFmtId="0" fontId="0" fillId="40" borderId="25" xfId="0" applyFill="1" applyBorder="1">
      <alignment vertical="center"/>
    </xf>
    <xf numFmtId="0" fontId="0" fillId="40" borderId="26" xfId="0" applyFill="1" applyBorder="1">
      <alignment vertical="center"/>
    </xf>
    <xf numFmtId="0" fontId="69" fillId="40" borderId="27" xfId="0" applyFont="1" applyFill="1" applyBorder="1" applyAlignment="1">
      <alignment horizontal="right" vertical="center" wrapText="1"/>
    </xf>
    <xf numFmtId="0" fontId="0" fillId="40" borderId="28" xfId="0" applyFill="1" applyBorder="1" applyAlignment="1">
      <alignment vertical="center"/>
    </xf>
    <xf numFmtId="0" fontId="69" fillId="40" borderId="29" xfId="0" applyFont="1" applyFill="1" applyBorder="1" applyAlignment="1">
      <alignment horizontal="right" vertical="center" wrapText="1"/>
    </xf>
    <xf numFmtId="0" fontId="67" fillId="40" borderId="30" xfId="0" applyFont="1" applyFill="1" applyBorder="1" applyAlignment="1">
      <alignment horizontal="right" vertical="center"/>
    </xf>
    <xf numFmtId="0" fontId="68" fillId="40" borderId="30" xfId="0" applyNumberFormat="1" applyFont="1" applyFill="1" applyBorder="1" applyAlignment="1">
      <alignment horizontal="right" vertical="center"/>
    </xf>
    <xf numFmtId="0" fontId="0" fillId="40" borderId="30" xfId="0" applyFill="1" applyBorder="1" applyAlignment="1">
      <alignment horizontal="left" vertical="center"/>
    </xf>
    <xf numFmtId="0" fontId="0" fillId="40" borderId="31" xfId="0" applyFill="1" applyBorder="1" applyAlignment="1">
      <alignment vertical="center"/>
    </xf>
    <xf numFmtId="0" fontId="0" fillId="56" borderId="0" xfId="0" applyFill="1" applyBorder="1">
      <alignment vertical="center"/>
    </xf>
    <xf numFmtId="0" fontId="39" fillId="56" borderId="0" xfId="0" applyFont="1" applyFill="1" applyBorder="1">
      <alignment vertical="center"/>
    </xf>
    <xf numFmtId="0" fontId="14" fillId="56" borderId="0" xfId="8" applyFont="1" applyFill="1" applyBorder="1" applyAlignment="1">
      <alignment horizontal="right" vertical="center"/>
    </xf>
    <xf numFmtId="0" fontId="44" fillId="56" borderId="0" xfId="8" applyFont="1" applyFill="1" applyBorder="1" applyAlignment="1">
      <alignment horizontal="right" vertical="center"/>
    </xf>
    <xf numFmtId="0" fontId="40" fillId="56" borderId="0" xfId="8" quotePrefix="1" applyFont="1" applyFill="1" applyBorder="1" applyAlignment="1">
      <alignment horizontal="left" vertical="center"/>
    </xf>
    <xf numFmtId="0" fontId="0" fillId="40" borderId="28" xfId="0" applyFill="1" applyBorder="1">
      <alignment vertical="center"/>
    </xf>
    <xf numFmtId="0" fontId="69" fillId="40" borderId="27" xfId="0" applyFont="1" applyFill="1" applyBorder="1" applyAlignment="1">
      <alignment horizontal="right" vertical="center" wrapText="1"/>
    </xf>
    <xf numFmtId="49" fontId="71" fillId="40" borderId="0" xfId="6" applyNumberFormat="1" applyFont="1" applyFill="1" applyBorder="1" applyAlignment="1">
      <alignment horizontal="right" vertical="center" wrapText="1"/>
    </xf>
    <xf numFmtId="0" fontId="0" fillId="40" borderId="36" xfId="0" applyFill="1" applyBorder="1">
      <alignment vertical="center"/>
    </xf>
    <xf numFmtId="0" fontId="0" fillId="40" borderId="37" xfId="0" applyFill="1" applyBorder="1">
      <alignment vertical="center"/>
    </xf>
    <xf numFmtId="0" fontId="45" fillId="40" borderId="27" xfId="6" quotePrefix="1" applyFont="1" applyFill="1" applyBorder="1" applyAlignment="1">
      <alignment horizontal="right" vertical="top" wrapText="1"/>
    </xf>
    <xf numFmtId="0" fontId="0" fillId="40" borderId="29" xfId="0" applyFill="1" applyBorder="1">
      <alignment vertical="center"/>
    </xf>
    <xf numFmtId="0" fontId="0" fillId="40" borderId="30" xfId="0" applyFill="1" applyBorder="1">
      <alignment vertical="center"/>
    </xf>
    <xf numFmtId="0" fontId="0" fillId="40" borderId="31" xfId="0" applyFill="1" applyBorder="1">
      <alignment vertical="center"/>
    </xf>
    <xf numFmtId="169" fontId="68" fillId="0" borderId="0" xfId="0" applyNumberFormat="1" applyFont="1" applyFill="1" applyBorder="1" applyAlignment="1">
      <alignment horizontal="right" vertical="center"/>
    </xf>
    <xf numFmtId="0" fontId="0" fillId="0" borderId="0" xfId="0" applyFill="1" applyBorder="1" applyAlignment="1">
      <alignment horizontal="left" vertical="center"/>
    </xf>
    <xf numFmtId="0" fontId="67" fillId="0" borderId="0" xfId="0" applyFont="1">
      <alignment vertical="center"/>
    </xf>
    <xf numFmtId="0" fontId="67" fillId="34" borderId="0" xfId="0" applyFont="1" applyFill="1">
      <alignment vertical="center"/>
    </xf>
    <xf numFmtId="0" fontId="68" fillId="0" borderId="0" xfId="0" applyFont="1">
      <alignment vertical="center"/>
    </xf>
    <xf numFmtId="0" fontId="68" fillId="34" borderId="0" xfId="0" applyFont="1" applyFill="1">
      <alignment vertical="center"/>
    </xf>
    <xf numFmtId="0" fontId="80" fillId="35" borderId="33" xfId="0" applyFont="1" applyFill="1" applyBorder="1">
      <alignment vertical="center"/>
    </xf>
    <xf numFmtId="0" fontId="68" fillId="35" borderId="34" xfId="0" applyFont="1" applyFill="1" applyBorder="1">
      <alignment vertical="center"/>
    </xf>
    <xf numFmtId="0" fontId="68" fillId="35" borderId="35" xfId="0" applyFont="1" applyFill="1" applyBorder="1">
      <alignment vertical="center"/>
    </xf>
    <xf numFmtId="0" fontId="68" fillId="56" borderId="0" xfId="0" applyFont="1" applyFill="1" applyBorder="1">
      <alignment vertical="center"/>
    </xf>
    <xf numFmtId="0" fontId="80" fillId="58" borderId="24" xfId="0" applyFont="1" applyFill="1" applyBorder="1">
      <alignment vertical="center"/>
    </xf>
    <xf numFmtId="0" fontId="68" fillId="58" borderId="25" xfId="0" applyFont="1" applyFill="1" applyBorder="1">
      <alignment vertical="center"/>
    </xf>
    <xf numFmtId="0" fontId="68" fillId="58" borderId="26" xfId="0" applyFont="1" applyFill="1" applyBorder="1">
      <alignment vertical="center"/>
    </xf>
    <xf numFmtId="0" fontId="68" fillId="56" borderId="0" xfId="0" applyFont="1" applyFill="1">
      <alignment vertical="center"/>
    </xf>
    <xf numFmtId="169" fontId="72" fillId="53" borderId="0" xfId="0" applyNumberFormat="1" applyFont="1" applyFill="1" applyBorder="1" applyAlignment="1">
      <alignment horizontal="right" vertical="center" wrapText="1"/>
    </xf>
    <xf numFmtId="0" fontId="68" fillId="0" borderId="0" xfId="0" applyFont="1" applyFill="1">
      <alignment vertical="center"/>
    </xf>
    <xf numFmtId="0" fontId="81" fillId="0" borderId="0" xfId="2" applyFont="1" applyFill="1" applyBorder="1" applyAlignment="1">
      <alignment horizontal="left" vertical="center" wrapText="1"/>
    </xf>
    <xf numFmtId="0" fontId="69" fillId="40" borderId="27" xfId="0" applyFont="1" applyFill="1" applyBorder="1" applyAlignment="1">
      <alignment horizontal="right" vertical="top" wrapText="1"/>
    </xf>
    <xf numFmtId="0" fontId="82" fillId="40" borderId="27" xfId="6" quotePrefix="1" applyFont="1" applyFill="1" applyBorder="1" applyAlignment="1">
      <alignment horizontal="right" vertical="center" wrapText="1"/>
    </xf>
    <xf numFmtId="0" fontId="75" fillId="42" borderId="23" xfId="0" applyNumberFormat="1" applyFont="1" applyFill="1" applyBorder="1" applyAlignment="1">
      <alignment horizontal="right" vertical="center"/>
    </xf>
    <xf numFmtId="0" fontId="71" fillId="0" borderId="0" xfId="6" applyFont="1" applyFill="1" applyBorder="1" applyAlignment="1">
      <alignment horizontal="right" vertical="center" wrapText="1"/>
    </xf>
    <xf numFmtId="0" fontId="45" fillId="0" borderId="0" xfId="6" quotePrefix="1" applyFont="1" applyFill="1" applyBorder="1" applyAlignment="1">
      <alignment horizontal="right" vertical="top" wrapText="1"/>
    </xf>
    <xf numFmtId="0" fontId="14" fillId="0" borderId="0" xfId="2" applyFont="1" applyFill="1" applyBorder="1" applyAlignment="1">
      <alignment horizontal="right" vertical="top"/>
    </xf>
    <xf numFmtId="169" fontId="14" fillId="0" borderId="0" xfId="2" applyNumberFormat="1" applyFont="1" applyFill="1" applyBorder="1" applyAlignment="1">
      <alignment horizontal="right" vertical="top"/>
    </xf>
    <xf numFmtId="0" fontId="45" fillId="0" borderId="0" xfId="0" applyFont="1" applyFill="1" applyBorder="1" applyAlignment="1">
      <alignment vertical="top" wrapText="1"/>
    </xf>
    <xf numFmtId="0" fontId="85" fillId="0" borderId="0" xfId="2" applyFont="1" applyFill="1" applyBorder="1" applyAlignment="1">
      <alignment horizontal="left" vertical="center" wrapText="1"/>
    </xf>
    <xf numFmtId="0" fontId="86" fillId="0" borderId="0" xfId="2" applyFont="1" applyFill="1" applyBorder="1" applyAlignment="1">
      <alignment horizontal="left" vertical="center" wrapText="1"/>
    </xf>
    <xf numFmtId="0" fontId="86" fillId="0" borderId="0" xfId="2" applyFont="1" applyFill="1" applyBorder="1" applyAlignment="1">
      <alignment horizontal="right" vertical="center" wrapText="1"/>
    </xf>
    <xf numFmtId="1" fontId="85" fillId="52" borderId="0" xfId="2" applyNumberFormat="1" applyFont="1" applyFill="1" applyBorder="1" applyAlignment="1">
      <alignment horizontal="right" vertical="top"/>
    </xf>
    <xf numFmtId="0" fontId="14" fillId="52" borderId="0" xfId="2" applyFont="1" applyFill="1" applyBorder="1" applyAlignment="1">
      <alignment horizontal="left" vertical="top"/>
    </xf>
    <xf numFmtId="1" fontId="14" fillId="52" borderId="0" xfId="2" applyNumberFormat="1" applyFont="1" applyFill="1" applyBorder="1" applyAlignment="1">
      <alignment horizontal="right" vertical="top"/>
    </xf>
    <xf numFmtId="0" fontId="82" fillId="0" borderId="0" xfId="2" applyFont="1" applyFill="1" applyBorder="1" applyAlignment="1">
      <alignment horizontal="left" vertical="center" wrapText="1"/>
    </xf>
    <xf numFmtId="0" fontId="83" fillId="0" borderId="0" xfId="0" applyFont="1" applyFill="1" applyBorder="1" applyAlignment="1">
      <alignment horizontal="right" vertical="center"/>
    </xf>
    <xf numFmtId="0" fontId="84" fillId="52" borderId="0" xfId="2" applyFont="1" applyFill="1" applyBorder="1" applyAlignment="1">
      <alignment horizontal="right" vertical="top"/>
    </xf>
    <xf numFmtId="0" fontId="82" fillId="0" borderId="0" xfId="2" applyFont="1" applyFill="1" applyBorder="1" applyAlignment="1">
      <alignment horizontal="right" vertical="center" wrapText="1"/>
    </xf>
    <xf numFmtId="0" fontId="85" fillId="0" borderId="0" xfId="2" applyFont="1" applyFill="1" applyBorder="1" applyAlignment="1">
      <alignment horizontal="right" vertical="center" wrapText="1"/>
    </xf>
    <xf numFmtId="0" fontId="86" fillId="0" borderId="0" xfId="2" quotePrefix="1" applyFont="1" applyFill="1" applyBorder="1" applyAlignment="1">
      <alignment horizontal="right" vertical="center" wrapText="1"/>
    </xf>
    <xf numFmtId="0" fontId="85" fillId="0" borderId="0" xfId="6" applyFont="1" applyFill="1" applyBorder="1" applyAlignment="1">
      <alignment horizontal="right" vertical="center"/>
    </xf>
    <xf numFmtId="0" fontId="82" fillId="40" borderId="0" xfId="2" applyFont="1" applyFill="1" applyBorder="1" applyAlignment="1">
      <alignment horizontal="right" vertical="center" wrapText="1"/>
    </xf>
    <xf numFmtId="0" fontId="85" fillId="40" borderId="0" xfId="2" applyFont="1" applyFill="1" applyBorder="1" applyAlignment="1">
      <alignment horizontal="right" vertical="center" wrapText="1"/>
    </xf>
    <xf numFmtId="0" fontId="86" fillId="40" borderId="0" xfId="2" quotePrefix="1" applyFont="1" applyFill="1" applyBorder="1" applyAlignment="1">
      <alignment horizontal="right" vertical="center" wrapText="1"/>
    </xf>
    <xf numFmtId="0" fontId="85" fillId="35" borderId="0" xfId="6" applyFont="1" applyFill="1" applyBorder="1" applyAlignment="1">
      <alignment horizontal="right" vertical="center"/>
    </xf>
    <xf numFmtId="0" fontId="85" fillId="34" borderId="0" xfId="8" applyFont="1" applyFill="1" applyBorder="1" applyAlignment="1">
      <alignment horizontal="right" vertical="center"/>
    </xf>
    <xf numFmtId="0" fontId="40" fillId="34" borderId="0" xfId="8" applyFont="1" applyFill="1" applyBorder="1" applyAlignment="1">
      <alignment horizontal="right" vertical="center"/>
    </xf>
    <xf numFmtId="0" fontId="41" fillId="34" borderId="0" xfId="2" applyFont="1" applyFill="1" applyBorder="1" applyAlignment="1">
      <alignment horizontal="center" vertical="center"/>
    </xf>
    <xf numFmtId="0" fontId="47" fillId="34" borderId="0" xfId="0" applyFont="1" applyFill="1" applyBorder="1" applyAlignment="1">
      <alignment horizontal="left" vertical="top" wrapText="1"/>
    </xf>
    <xf numFmtId="0" fontId="14" fillId="34" borderId="0" xfId="2" applyFont="1" applyFill="1" applyBorder="1" applyAlignment="1">
      <alignment horizontal="center" vertical="center"/>
    </xf>
    <xf numFmtId="1" fontId="85" fillId="52" borderId="0" xfId="2" applyNumberFormat="1" applyFont="1" applyFill="1" applyBorder="1" applyAlignment="1">
      <alignment horizontal="left" vertical="top"/>
    </xf>
    <xf numFmtId="0" fontId="85" fillId="34" borderId="0" xfId="8" applyFont="1" applyFill="1" applyBorder="1" applyAlignment="1">
      <alignment horizontal="left" vertical="center"/>
    </xf>
    <xf numFmtId="169" fontId="14" fillId="0" borderId="0" xfId="2" applyNumberFormat="1" applyFont="1" applyFill="1" applyBorder="1" applyAlignment="1">
      <alignment horizontal="left" vertical="top"/>
    </xf>
    <xf numFmtId="0" fontId="83" fillId="0" borderId="0" xfId="0" applyFont="1" applyFill="1" applyBorder="1" applyAlignment="1">
      <alignment horizontal="center" vertical="center"/>
    </xf>
    <xf numFmtId="0" fontId="82" fillId="40" borderId="27" xfId="2" applyFont="1" applyFill="1" applyBorder="1" applyAlignment="1">
      <alignment horizontal="right" vertical="center" wrapText="1"/>
    </xf>
    <xf numFmtId="0" fontId="85" fillId="40" borderId="27" xfId="2" applyFont="1" applyFill="1" applyBorder="1" applyAlignment="1">
      <alignment horizontal="right" vertical="center" wrapText="1"/>
    </xf>
    <xf numFmtId="0" fontId="86" fillId="40" borderId="27" xfId="2" quotePrefix="1" applyFont="1" applyFill="1" applyBorder="1" applyAlignment="1">
      <alignment horizontal="right" vertical="center" wrapText="1"/>
    </xf>
    <xf numFmtId="0" fontId="87" fillId="42" borderId="23" xfId="2" applyFont="1" applyFill="1" applyBorder="1" applyAlignment="1">
      <alignment horizontal="right" vertical="center" wrapText="1"/>
    </xf>
    <xf numFmtId="10" fontId="87" fillId="42" borderId="23" xfId="2" applyNumberFormat="1" applyFont="1" applyFill="1" applyBorder="1" applyAlignment="1">
      <alignment horizontal="right" vertical="center" wrapText="1"/>
    </xf>
    <xf numFmtId="0" fontId="85" fillId="34" borderId="0" xfId="2" applyFont="1" applyFill="1" applyBorder="1" applyAlignment="1">
      <alignment horizontal="right" vertical="center" wrapText="1"/>
    </xf>
    <xf numFmtId="0" fontId="85" fillId="34" borderId="0" xfId="2" applyFont="1" applyFill="1" applyBorder="1" applyAlignment="1">
      <alignment horizontal="left" vertical="center" wrapText="1"/>
    </xf>
    <xf numFmtId="0" fontId="42" fillId="34" borderId="0" xfId="2" applyFont="1" applyFill="1" applyBorder="1" applyAlignment="1">
      <alignment horizontal="left" vertical="center" wrapText="1"/>
    </xf>
    <xf numFmtId="0" fontId="41" fillId="34" borderId="25" xfId="2" applyFont="1" applyFill="1" applyBorder="1" applyAlignment="1">
      <alignment horizontal="center" vertical="center"/>
    </xf>
    <xf numFmtId="0" fontId="85" fillId="35" borderId="30" xfId="6" applyFont="1" applyFill="1" applyBorder="1" applyAlignment="1">
      <alignment horizontal="right" vertical="center"/>
    </xf>
    <xf numFmtId="0" fontId="47" fillId="34" borderId="30" xfId="0" applyFont="1" applyFill="1" applyBorder="1" applyAlignment="1">
      <alignment horizontal="left" vertical="top" wrapText="1"/>
    </xf>
    <xf numFmtId="0" fontId="85" fillId="40" borderId="24" xfId="2" applyFont="1" applyFill="1" applyBorder="1" applyAlignment="1">
      <alignment horizontal="right" vertical="center" wrapText="1"/>
    </xf>
    <xf numFmtId="0" fontId="85" fillId="40" borderId="25" xfId="2" applyFont="1" applyFill="1" applyBorder="1" applyAlignment="1">
      <alignment horizontal="right" vertical="center" wrapText="1"/>
    </xf>
    <xf numFmtId="0" fontId="14" fillId="40" borderId="0" xfId="2" applyFont="1" applyFill="1" applyBorder="1" applyAlignment="1">
      <alignment horizontal="right" vertical="top"/>
    </xf>
    <xf numFmtId="0" fontId="85" fillId="40" borderId="29" xfId="2" applyFont="1" applyFill="1" applyBorder="1" applyAlignment="1">
      <alignment horizontal="right" vertical="center" wrapText="1"/>
    </xf>
    <xf numFmtId="0" fontId="85" fillId="40" borderId="30" xfId="2" applyFont="1" applyFill="1" applyBorder="1" applyAlignment="1">
      <alignment horizontal="right" vertical="center" wrapText="1"/>
    </xf>
    <xf numFmtId="0" fontId="41" fillId="34" borderId="30" xfId="2" applyFont="1" applyFill="1" applyBorder="1" applyAlignment="1">
      <alignment horizontal="center" vertical="center"/>
    </xf>
    <xf numFmtId="0" fontId="14" fillId="34" borderId="0" xfId="2" applyFont="1" applyFill="1" applyBorder="1" applyAlignment="1">
      <alignment vertical="top"/>
    </xf>
    <xf numFmtId="0" fontId="14" fillId="34" borderId="0" xfId="2" applyFont="1" applyFill="1" applyBorder="1" applyAlignment="1">
      <alignment horizontal="right" vertical="top"/>
    </xf>
    <xf numFmtId="169" fontId="14" fillId="34" borderId="0" xfId="2" applyNumberFormat="1" applyFont="1" applyFill="1" applyBorder="1" applyAlignment="1">
      <alignment horizontal="right" vertical="top"/>
    </xf>
    <xf numFmtId="169" fontId="14" fillId="34" borderId="0" xfId="2" applyNumberFormat="1" applyFont="1" applyFill="1" applyBorder="1" applyAlignment="1">
      <alignment horizontal="left" vertical="top"/>
    </xf>
    <xf numFmtId="0" fontId="45" fillId="34" borderId="0" xfId="0" applyFont="1" applyFill="1" applyBorder="1" applyAlignment="1">
      <alignment vertical="top" wrapText="1"/>
    </xf>
    <xf numFmtId="0" fontId="84" fillId="34" borderId="0" xfId="2" applyFont="1" applyFill="1" applyBorder="1" applyAlignment="1">
      <alignment horizontal="right" vertical="top"/>
    </xf>
    <xf numFmtId="1" fontId="85" fillId="34" borderId="0" xfId="2" applyNumberFormat="1" applyFont="1" applyFill="1" applyBorder="1" applyAlignment="1">
      <alignment horizontal="right" vertical="top"/>
    </xf>
    <xf numFmtId="1" fontId="85" fillId="34" borderId="0" xfId="2" applyNumberFormat="1" applyFont="1" applyFill="1" applyBorder="1" applyAlignment="1">
      <alignment horizontal="left" vertical="top"/>
    </xf>
    <xf numFmtId="0" fontId="14" fillId="34" borderId="0" xfId="2" applyFont="1" applyFill="1" applyBorder="1" applyAlignment="1">
      <alignment horizontal="left" vertical="top"/>
    </xf>
    <xf numFmtId="1" fontId="14" fillId="34" borderId="0" xfId="2" applyNumberFormat="1" applyFont="1" applyFill="1" applyBorder="1" applyAlignment="1">
      <alignment horizontal="right" vertical="top"/>
    </xf>
    <xf numFmtId="0" fontId="87" fillId="42" borderId="23" xfId="2" applyNumberFormat="1" applyFont="1" applyFill="1" applyBorder="1" applyAlignment="1">
      <alignment horizontal="right" vertical="center" wrapText="1"/>
    </xf>
    <xf numFmtId="0" fontId="43" fillId="34" borderId="0" xfId="2" applyFont="1" applyFill="1" applyBorder="1" applyAlignment="1">
      <alignment horizontal="right" vertical="center" wrapText="1"/>
    </xf>
    <xf numFmtId="6" fontId="42" fillId="34" borderId="0" xfId="2" applyNumberFormat="1" applyFont="1" applyFill="1" applyBorder="1" applyAlignment="1">
      <alignment horizontal="right" vertical="center" wrapText="1"/>
    </xf>
    <xf numFmtId="6" fontId="42" fillId="34" borderId="0" xfId="2" applyNumberFormat="1" applyFont="1" applyFill="1" applyBorder="1" applyAlignment="1">
      <alignment horizontal="left" vertical="center" wrapText="1"/>
    </xf>
    <xf numFmtId="0" fontId="42" fillId="34" borderId="0" xfId="2" applyFont="1" applyFill="1" applyBorder="1" applyAlignment="1">
      <alignment vertical="center"/>
    </xf>
    <xf numFmtId="0" fontId="39" fillId="40" borderId="27" xfId="0" applyFont="1" applyFill="1" applyBorder="1" applyAlignment="1">
      <alignment horizontal="right" vertical="top" wrapText="1"/>
    </xf>
    <xf numFmtId="0" fontId="46" fillId="0" borderId="0" xfId="0" applyFont="1" applyAlignment="1">
      <alignment horizontal="left" vertical="top" wrapText="1"/>
    </xf>
    <xf numFmtId="0" fontId="85" fillId="51" borderId="25" xfId="2" applyFont="1" applyFill="1" applyBorder="1" applyAlignment="1">
      <alignment horizontal="left" vertical="center" wrapText="1"/>
    </xf>
    <xf numFmtId="0" fontId="82" fillId="51" borderId="0" xfId="2" applyFont="1" applyFill="1" applyBorder="1" applyAlignment="1">
      <alignment horizontal="left" vertical="center" wrapText="1"/>
    </xf>
    <xf numFmtId="0" fontId="85" fillId="51" borderId="0" xfId="2" applyFont="1" applyFill="1" applyBorder="1" applyAlignment="1">
      <alignment horizontal="left" vertical="center" wrapText="1"/>
    </xf>
    <xf numFmtId="169" fontId="86" fillId="51" borderId="0" xfId="2" applyNumberFormat="1" applyFont="1" applyFill="1" applyBorder="1" applyAlignment="1">
      <alignment horizontal="left" vertical="center" wrapText="1"/>
    </xf>
    <xf numFmtId="0" fontId="86" fillId="51" borderId="0" xfId="2" applyFont="1" applyFill="1" applyBorder="1" applyAlignment="1">
      <alignment horizontal="left" vertical="center" wrapText="1"/>
    </xf>
    <xf numFmtId="0" fontId="86" fillId="51" borderId="0" xfId="2" applyFont="1" applyFill="1" applyBorder="1" applyAlignment="1">
      <alignment horizontal="right" vertical="center" wrapText="1"/>
    </xf>
    <xf numFmtId="10" fontId="87" fillId="51" borderId="0" xfId="2" applyNumberFormat="1" applyFont="1" applyFill="1" applyBorder="1" applyAlignment="1">
      <alignment horizontal="right" vertical="center" wrapText="1"/>
    </xf>
    <xf numFmtId="10" fontId="87" fillId="51" borderId="0" xfId="2" applyNumberFormat="1" applyFont="1" applyFill="1" applyBorder="1" applyAlignment="1">
      <alignment horizontal="left" vertical="center" wrapText="1"/>
    </xf>
    <xf numFmtId="0" fontId="87" fillId="51" borderId="0" xfId="2" applyFont="1" applyFill="1" applyBorder="1" applyAlignment="1">
      <alignment horizontal="left" vertical="center" wrapText="1"/>
    </xf>
    <xf numFmtId="0" fontId="14" fillId="51" borderId="0" xfId="2" applyFont="1" applyFill="1" applyBorder="1" applyAlignment="1">
      <alignment horizontal="left" vertical="top"/>
    </xf>
    <xf numFmtId="0" fontId="85" fillId="51" borderId="30" xfId="2" applyFont="1" applyFill="1" applyBorder="1" applyAlignment="1">
      <alignment horizontal="left" vertical="center" wrapText="1"/>
    </xf>
    <xf numFmtId="0" fontId="87" fillId="51" borderId="0" xfId="2" applyFont="1" applyFill="1" applyBorder="1" applyAlignment="1">
      <alignment horizontal="right" vertical="center" wrapText="1"/>
    </xf>
    <xf numFmtId="0" fontId="14" fillId="51" borderId="0" xfId="2" applyFont="1" applyFill="1" applyBorder="1" applyAlignment="1">
      <alignment horizontal="right" vertical="top"/>
    </xf>
    <xf numFmtId="0" fontId="85" fillId="51" borderId="25" xfId="2" applyFont="1" applyFill="1" applyBorder="1" applyAlignment="1">
      <alignment horizontal="right" vertical="center" wrapText="1"/>
    </xf>
    <xf numFmtId="0" fontId="82" fillId="51" borderId="0" xfId="2" applyFont="1" applyFill="1" applyBorder="1" applyAlignment="1">
      <alignment horizontal="right" vertical="center" wrapText="1"/>
    </xf>
    <xf numFmtId="0" fontId="85" fillId="51" borderId="0" xfId="2" applyFont="1" applyFill="1" applyBorder="1" applyAlignment="1">
      <alignment horizontal="right" vertical="center" wrapText="1"/>
    </xf>
    <xf numFmtId="0" fontId="86" fillId="51" borderId="0" xfId="2" quotePrefix="1" applyFont="1" applyFill="1" applyBorder="1" applyAlignment="1">
      <alignment horizontal="right" vertical="center" wrapText="1"/>
    </xf>
    <xf numFmtId="0" fontId="85" fillId="51" borderId="30" xfId="2" applyFont="1" applyFill="1" applyBorder="1" applyAlignment="1">
      <alignment horizontal="right" vertical="center" wrapText="1"/>
    </xf>
    <xf numFmtId="0" fontId="85" fillId="54" borderId="30" xfId="6" applyFont="1" applyFill="1" applyBorder="1" applyAlignment="1">
      <alignment horizontal="right" vertical="center"/>
    </xf>
    <xf numFmtId="0" fontId="0" fillId="54" borderId="30" xfId="0" applyFill="1" applyBorder="1">
      <alignment vertical="center"/>
    </xf>
    <xf numFmtId="169" fontId="84" fillId="54" borderId="0" xfId="11" applyNumberFormat="1" applyFont="1" applyFill="1" applyBorder="1" applyAlignment="1">
      <alignment horizontal="left" vertical="center"/>
    </xf>
    <xf numFmtId="0" fontId="85" fillId="54" borderId="0" xfId="6" applyFont="1" applyFill="1" applyBorder="1" applyAlignment="1">
      <alignment horizontal="right" vertical="center"/>
    </xf>
    <xf numFmtId="169" fontId="84" fillId="54" borderId="30" xfId="1" applyNumberFormat="1" applyFont="1" applyFill="1" applyBorder="1" applyAlignment="1">
      <alignment horizontal="right" vertical="center" indent="1"/>
    </xf>
    <xf numFmtId="169" fontId="84" fillId="54" borderId="0" xfId="11" applyNumberFormat="1" applyFont="1" applyFill="1" applyBorder="1" applyAlignment="1">
      <alignment vertical="center"/>
    </xf>
    <xf numFmtId="169" fontId="86" fillId="51" borderId="0" xfId="2" applyNumberFormat="1" applyFont="1" applyFill="1" applyBorder="1" applyAlignment="1">
      <alignment horizontal="right" vertical="center" wrapText="1"/>
    </xf>
    <xf numFmtId="0" fontId="88" fillId="35" borderId="27" xfId="6" applyFont="1" applyFill="1" applyBorder="1" applyAlignment="1">
      <alignment horizontal="right" vertical="top"/>
    </xf>
    <xf numFmtId="0" fontId="87" fillId="35" borderId="30" xfId="6" applyFont="1" applyFill="1" applyBorder="1" applyAlignment="1">
      <alignment horizontal="right" vertical="center"/>
    </xf>
    <xf numFmtId="0" fontId="67" fillId="54" borderId="30" xfId="0" applyFont="1" applyFill="1" applyBorder="1">
      <alignment vertical="center"/>
    </xf>
    <xf numFmtId="0" fontId="89" fillId="34" borderId="30" xfId="0" applyFont="1" applyFill="1" applyBorder="1" applyAlignment="1">
      <alignment horizontal="left" vertical="top" wrapText="1"/>
    </xf>
    <xf numFmtId="0" fontId="82" fillId="35" borderId="27" xfId="6" applyFont="1" applyFill="1" applyBorder="1" applyAlignment="1">
      <alignment horizontal="right" vertical="center"/>
    </xf>
    <xf numFmtId="0" fontId="87" fillId="35" borderId="0" xfId="6" applyFont="1" applyFill="1" applyBorder="1" applyAlignment="1">
      <alignment horizontal="right" vertical="center"/>
    </xf>
    <xf numFmtId="0" fontId="87" fillId="54" borderId="0" xfId="6" applyFont="1" applyFill="1" applyBorder="1" applyAlignment="1">
      <alignment horizontal="right" vertical="center"/>
    </xf>
    <xf numFmtId="169" fontId="82" fillId="54" borderId="0" xfId="11" applyNumberFormat="1" applyFont="1" applyFill="1" applyBorder="1" applyAlignment="1">
      <alignment horizontal="left" vertical="center"/>
    </xf>
    <xf numFmtId="0" fontId="89" fillId="34" borderId="0" xfId="0" applyFont="1" applyFill="1" applyBorder="1" applyAlignment="1">
      <alignment horizontal="left" vertical="top" wrapText="1"/>
    </xf>
    <xf numFmtId="0" fontId="88" fillId="35" borderId="29" xfId="6" applyFont="1" applyFill="1" applyBorder="1" applyAlignment="1">
      <alignment horizontal="right" vertical="top" wrapText="1"/>
    </xf>
    <xf numFmtId="0" fontId="67" fillId="34" borderId="30" xfId="0" applyFont="1" applyFill="1" applyBorder="1">
      <alignment vertical="center"/>
    </xf>
    <xf numFmtId="0" fontId="67" fillId="34" borderId="0" xfId="0" applyFont="1" applyFill="1" applyBorder="1">
      <alignment vertical="center"/>
    </xf>
    <xf numFmtId="10" fontId="87" fillId="0" borderId="0" xfId="2" applyNumberFormat="1" applyFont="1" applyFill="1" applyBorder="1" applyAlignment="1">
      <alignment horizontal="left" vertical="center" wrapText="1"/>
    </xf>
    <xf numFmtId="10" fontId="87" fillId="0" borderId="0" xfId="2" applyNumberFormat="1" applyFont="1" applyFill="1" applyBorder="1" applyAlignment="1">
      <alignment horizontal="right" vertical="center" wrapText="1"/>
    </xf>
    <xf numFmtId="0" fontId="87" fillId="0" borderId="0" xfId="2" applyNumberFormat="1" applyFont="1" applyFill="1" applyBorder="1" applyAlignment="1">
      <alignment horizontal="right" vertical="center" wrapText="1"/>
    </xf>
    <xf numFmtId="169" fontId="87" fillId="0" borderId="0" xfId="2" applyNumberFormat="1" applyFont="1" applyFill="1" applyBorder="1" applyAlignment="1">
      <alignment horizontal="right" vertical="center" wrapText="1"/>
    </xf>
    <xf numFmtId="0" fontId="70" fillId="52" borderId="0" xfId="0" applyFont="1" applyFill="1" applyBorder="1">
      <alignment vertical="center"/>
    </xf>
    <xf numFmtId="0" fontId="70" fillId="34" borderId="0" xfId="0" applyFont="1" applyFill="1" applyBorder="1">
      <alignment vertical="center"/>
    </xf>
    <xf numFmtId="0" fontId="0" fillId="35" borderId="25" xfId="0" applyFill="1" applyBorder="1">
      <alignment vertical="center"/>
    </xf>
    <xf numFmtId="0" fontId="0" fillId="35" borderId="25" xfId="0" applyFill="1" applyBorder="1" applyAlignment="1">
      <alignment horizontal="right" vertical="top"/>
    </xf>
    <xf numFmtId="169" fontId="86" fillId="0" borderId="0" xfId="2" applyNumberFormat="1" applyFont="1" applyFill="1" applyBorder="1" applyAlignment="1">
      <alignment horizontal="left" vertical="center" wrapText="1"/>
    </xf>
    <xf numFmtId="169" fontId="86" fillId="0" borderId="0" xfId="2" applyNumberFormat="1" applyFont="1" applyFill="1" applyBorder="1" applyAlignment="1">
      <alignment horizontal="right" vertical="center" wrapText="1"/>
    </xf>
    <xf numFmtId="0" fontId="87" fillId="0" borderId="0" xfId="6" applyFont="1" applyFill="1" applyBorder="1" applyAlignment="1">
      <alignment horizontal="right" vertical="center"/>
    </xf>
    <xf numFmtId="169" fontId="82" fillId="0" borderId="0" xfId="1" applyNumberFormat="1" applyFont="1" applyFill="1" applyBorder="1" applyAlignment="1">
      <alignment vertical="center"/>
    </xf>
    <xf numFmtId="0" fontId="67" fillId="0" borderId="0" xfId="0" applyFont="1" applyFill="1" applyBorder="1">
      <alignment vertical="center"/>
    </xf>
    <xf numFmtId="169" fontId="84" fillId="0" borderId="0" xfId="1" applyNumberFormat="1" applyFont="1" applyFill="1" applyBorder="1" applyAlignment="1">
      <alignment horizontal="right" vertical="center" indent="1"/>
    </xf>
    <xf numFmtId="0" fontId="67" fillId="54" borderId="0" xfId="0" applyFont="1" applyFill="1" applyBorder="1">
      <alignment vertical="center"/>
    </xf>
    <xf numFmtId="0" fontId="80" fillId="0" borderId="0" xfId="0" applyFont="1">
      <alignment vertical="center"/>
    </xf>
    <xf numFmtId="0" fontId="84" fillId="0" borderId="0" xfId="0" applyFont="1" applyFill="1" applyBorder="1" applyAlignment="1">
      <alignment horizontal="right" vertical="center"/>
    </xf>
    <xf numFmtId="0" fontId="80" fillId="0" borderId="0" xfId="0" applyFont="1" applyFill="1" applyAlignment="1">
      <alignment horizontal="right" vertical="center"/>
    </xf>
    <xf numFmtId="0" fontId="80" fillId="0" borderId="0" xfId="0" applyFont="1" applyFill="1" applyBorder="1">
      <alignment vertical="center"/>
    </xf>
    <xf numFmtId="0" fontId="80" fillId="53" borderId="0" xfId="0" applyFont="1" applyFill="1" applyAlignment="1">
      <alignment horizontal="right" vertical="center"/>
    </xf>
    <xf numFmtId="0" fontId="84" fillId="53" borderId="0" xfId="0" applyFont="1" applyFill="1" applyBorder="1" applyAlignment="1">
      <alignment vertical="center"/>
    </xf>
    <xf numFmtId="0" fontId="69" fillId="40" borderId="27" xfId="0" applyFont="1" applyFill="1" applyBorder="1" applyAlignment="1">
      <alignment horizontal="right" vertical="center" wrapText="1"/>
    </xf>
    <xf numFmtId="0" fontId="90" fillId="40" borderId="27" xfId="0" applyFont="1" applyFill="1" applyBorder="1" applyAlignment="1">
      <alignment horizontal="right" vertical="center" wrapText="1"/>
    </xf>
    <xf numFmtId="169" fontId="68" fillId="3" borderId="11" xfId="0" applyNumberFormat="1" applyFont="1" applyFill="1" applyBorder="1" applyAlignment="1">
      <alignment horizontal="right" vertical="center"/>
    </xf>
    <xf numFmtId="0" fontId="0" fillId="3" borderId="11" xfId="0" applyFill="1" applyBorder="1" applyAlignment="1">
      <alignment horizontal="left" vertical="center"/>
    </xf>
    <xf numFmtId="0" fontId="0" fillId="0" borderId="0" xfId="0" quotePrefix="1">
      <alignment vertical="center"/>
    </xf>
    <xf numFmtId="0" fontId="39" fillId="3" borderId="11" xfId="0" applyFont="1" applyFill="1" applyBorder="1" applyAlignment="1">
      <alignment horizontal="left" vertical="center" wrapText="1"/>
    </xf>
    <xf numFmtId="0" fontId="80" fillId="40" borderId="29" xfId="0" applyFont="1" applyFill="1" applyBorder="1" applyAlignment="1">
      <alignment horizontal="right" vertical="center"/>
    </xf>
    <xf numFmtId="0" fontId="91" fillId="40" borderId="30" xfId="6" quotePrefix="1" applyFont="1" applyFill="1" applyBorder="1" applyAlignment="1">
      <alignment vertical="top" wrapText="1"/>
    </xf>
    <xf numFmtId="0" fontId="68" fillId="40" borderId="31" xfId="0" applyFont="1" applyFill="1" applyBorder="1">
      <alignment vertical="center"/>
    </xf>
    <xf numFmtId="0" fontId="39" fillId="40" borderId="0" xfId="0" applyFont="1" applyFill="1" applyBorder="1" applyAlignment="1">
      <alignment horizontal="left" vertical="center" wrapText="1"/>
    </xf>
    <xf numFmtId="0" fontId="22" fillId="56" borderId="0" xfId="0" applyFont="1" applyFill="1" applyAlignment="1">
      <alignment horizontal="right" vertical="center"/>
    </xf>
    <xf numFmtId="169" fontId="68" fillId="55" borderId="23" xfId="0" applyNumberFormat="1" applyFont="1" applyFill="1" applyBorder="1" applyAlignment="1">
      <alignment horizontal="right" vertical="center"/>
    </xf>
    <xf numFmtId="0" fontId="69" fillId="40" borderId="27" xfId="0" applyFont="1" applyFill="1" applyBorder="1" applyAlignment="1">
      <alignment horizontal="right" vertical="center" wrapText="1"/>
    </xf>
    <xf numFmtId="0" fontId="68" fillId="3" borderId="11" xfId="0" applyNumberFormat="1" applyFont="1" applyFill="1" applyBorder="1" applyAlignment="1">
      <alignment horizontal="right" vertical="center"/>
    </xf>
    <xf numFmtId="0" fontId="82" fillId="40" borderId="27" xfId="2" applyFont="1" applyFill="1" applyBorder="1" applyAlignment="1">
      <alignment horizontal="right" vertical="top" wrapText="1"/>
    </xf>
    <xf numFmtId="0" fontId="93" fillId="40" borderId="27" xfId="0" applyFont="1" applyFill="1" applyBorder="1" applyAlignment="1">
      <alignment horizontal="right" vertical="center" wrapText="1"/>
    </xf>
    <xf numFmtId="0" fontId="0" fillId="51" borderId="0" xfId="0" applyFill="1" applyBorder="1">
      <alignment vertical="center"/>
    </xf>
    <xf numFmtId="0" fontId="40" fillId="56" borderId="0" xfId="8" quotePrefix="1" applyFont="1" applyFill="1" applyBorder="1" applyAlignment="1" applyProtection="1">
      <alignment horizontal="left" vertical="center"/>
      <protection locked="0"/>
    </xf>
    <xf numFmtId="0" fontId="0" fillId="51" borderId="45" xfId="0" applyFill="1" applyBorder="1">
      <alignment vertical="center"/>
    </xf>
    <xf numFmtId="0" fontId="44" fillId="56" borderId="0" xfId="8" applyFont="1" applyFill="1" applyBorder="1" applyAlignment="1" applyProtection="1">
      <alignment horizontal="right" vertical="center"/>
      <protection locked="0"/>
    </xf>
    <xf numFmtId="0" fontId="68" fillId="56" borderId="45" xfId="0" applyFont="1" applyFill="1" applyBorder="1">
      <alignment vertical="center"/>
    </xf>
    <xf numFmtId="0" fontId="0" fillId="40" borderId="25" xfId="0" applyFill="1" applyBorder="1" applyProtection="1">
      <alignment vertical="center"/>
      <protection locked="0"/>
    </xf>
    <xf numFmtId="0" fontId="39" fillId="3" borderId="11" xfId="0" applyFont="1" applyFill="1" applyBorder="1" applyAlignment="1" applyProtection="1">
      <alignment horizontal="left" vertical="center" wrapText="1"/>
      <protection locked="0"/>
    </xf>
    <xf numFmtId="0" fontId="68" fillId="40" borderId="0" xfId="0" applyFont="1" applyFill="1" applyBorder="1">
      <alignment vertical="center"/>
    </xf>
    <xf numFmtId="0" fontId="74" fillId="0" borderId="43" xfId="0" applyFont="1" applyBorder="1">
      <alignment vertical="center"/>
    </xf>
    <xf numFmtId="0" fontId="0" fillId="40" borderId="30" xfId="0" applyFill="1" applyBorder="1" applyProtection="1">
      <alignment vertical="center"/>
      <protection locked="0"/>
    </xf>
    <xf numFmtId="0" fontId="69" fillId="40" borderId="13" xfId="0" quotePrefix="1" applyFont="1" applyFill="1" applyBorder="1" applyAlignment="1">
      <alignment horizontal="right" vertical="top" wrapText="1"/>
    </xf>
    <xf numFmtId="0" fontId="0" fillId="53" borderId="40" xfId="0" applyFill="1" applyBorder="1">
      <alignment vertical="center"/>
    </xf>
    <xf numFmtId="0" fontId="0" fillId="40" borderId="30" xfId="0" applyFill="1" applyBorder="1" applyAlignment="1" applyProtection="1">
      <alignment horizontal="left" vertical="center"/>
      <protection locked="0"/>
    </xf>
    <xf numFmtId="0" fontId="0" fillId="40" borderId="48" xfId="0" applyFill="1" applyBorder="1" applyAlignment="1">
      <alignment vertical="center"/>
    </xf>
    <xf numFmtId="0" fontId="0" fillId="56" borderId="40" xfId="0" applyFill="1" applyBorder="1">
      <alignment vertical="center"/>
    </xf>
    <xf numFmtId="0" fontId="0" fillId="0" borderId="44" xfId="0" applyBorder="1">
      <alignment vertical="center"/>
    </xf>
    <xf numFmtId="0" fontId="68" fillId="58" borderId="25" xfId="0" applyFont="1" applyFill="1" applyBorder="1" applyProtection="1">
      <alignment vertical="center"/>
      <protection locked="0"/>
    </xf>
    <xf numFmtId="0" fontId="0" fillId="0" borderId="40" xfId="0" applyBorder="1">
      <alignment vertical="center"/>
    </xf>
    <xf numFmtId="0" fontId="0" fillId="0" borderId="0" xfId="0" applyBorder="1" applyProtection="1">
      <alignment vertical="center"/>
      <protection locked="0"/>
    </xf>
    <xf numFmtId="0" fontId="0" fillId="34" borderId="45" xfId="0" applyFill="1" applyBorder="1">
      <alignment vertical="center"/>
    </xf>
    <xf numFmtId="3" fontId="87" fillId="42" borderId="23" xfId="2" applyNumberFormat="1" applyFont="1" applyFill="1" applyBorder="1" applyAlignment="1">
      <alignment horizontal="right" vertical="center" wrapText="1"/>
    </xf>
    <xf numFmtId="0" fontId="68" fillId="3" borderId="11" xfId="0" applyNumberFormat="1" applyFont="1" applyFill="1" applyBorder="1" applyAlignment="1" applyProtection="1">
      <alignment horizontal="right" vertical="center"/>
      <protection locked="0"/>
    </xf>
    <xf numFmtId="0" fontId="0" fillId="34" borderId="41" xfId="0" applyFill="1" applyBorder="1">
      <alignment vertical="center"/>
    </xf>
    <xf numFmtId="0" fontId="72" fillId="57" borderId="0" xfId="0" applyFont="1" applyFill="1" applyBorder="1">
      <alignment vertical="center"/>
    </xf>
    <xf numFmtId="0" fontId="0" fillId="40" borderId="0" xfId="0" applyFill="1" applyBorder="1" applyAlignment="1">
      <alignment horizontal="left" vertical="center" wrapText="1"/>
    </xf>
    <xf numFmtId="169" fontId="72" fillId="60" borderId="0" xfId="0" applyNumberFormat="1" applyFont="1" applyFill="1" applyBorder="1" applyAlignment="1" applyProtection="1">
      <alignment horizontal="right" vertical="center" wrapText="1"/>
      <protection locked="0"/>
    </xf>
    <xf numFmtId="49" fontId="68" fillId="3" borderId="11" xfId="0" applyNumberFormat="1" applyFont="1" applyFill="1" applyBorder="1" applyAlignment="1" applyProtection="1">
      <alignment horizontal="right" vertical="center"/>
      <protection locked="0"/>
    </xf>
    <xf numFmtId="0" fontId="0" fillId="40" borderId="18" xfId="0" applyFill="1" applyBorder="1" applyProtection="1">
      <alignment vertical="center"/>
      <protection locked="0"/>
    </xf>
    <xf numFmtId="0" fontId="68" fillId="58" borderId="0" xfId="0" applyFont="1" applyFill="1" applyBorder="1">
      <alignment vertical="center"/>
    </xf>
    <xf numFmtId="0" fontId="75" fillId="60" borderId="23" xfId="0" applyNumberFormat="1" applyFont="1" applyFill="1" applyBorder="1" applyAlignment="1" applyProtection="1">
      <alignment horizontal="right" vertical="center"/>
      <protection locked="0"/>
    </xf>
    <xf numFmtId="0" fontId="80" fillId="40" borderId="13" xfId="0" quotePrefix="1" applyFont="1" applyFill="1" applyBorder="1" applyAlignment="1">
      <alignment horizontal="right" vertical="center"/>
    </xf>
    <xf numFmtId="0" fontId="0" fillId="53" borderId="45" xfId="0" applyFill="1" applyBorder="1">
      <alignment vertical="center"/>
    </xf>
    <xf numFmtId="0" fontId="68" fillId="40" borderId="30" xfId="0" applyNumberFormat="1" applyFont="1" applyFill="1" applyBorder="1" applyAlignment="1" applyProtection="1">
      <alignment horizontal="right" vertical="center"/>
      <protection locked="0"/>
    </xf>
    <xf numFmtId="0" fontId="0" fillId="0" borderId="43" xfId="0" applyBorder="1">
      <alignment vertical="center"/>
    </xf>
    <xf numFmtId="0" fontId="68" fillId="58" borderId="0" xfId="0" applyFont="1" applyFill="1" applyBorder="1" applyProtection="1">
      <alignment vertical="center"/>
      <protection locked="0"/>
    </xf>
    <xf numFmtId="0" fontId="0" fillId="34" borderId="46" xfId="0" applyFill="1" applyBorder="1">
      <alignment vertical="center"/>
    </xf>
    <xf numFmtId="0" fontId="0" fillId="0" borderId="45" xfId="0" applyBorder="1">
      <alignment vertical="center"/>
    </xf>
    <xf numFmtId="169" fontId="68" fillId="40" borderId="0" xfId="0" applyNumberFormat="1" applyFont="1" applyFill="1" applyBorder="1" applyAlignment="1" applyProtection="1">
      <alignment horizontal="right" vertical="center"/>
      <protection locked="0"/>
    </xf>
    <xf numFmtId="0" fontId="72" fillId="52" borderId="0" xfId="0" applyFont="1" applyFill="1" applyBorder="1">
      <alignment vertical="center"/>
    </xf>
    <xf numFmtId="0" fontId="81" fillId="0" borderId="45" xfId="2" applyFont="1" applyFill="1" applyBorder="1" applyAlignment="1">
      <alignment horizontal="left" vertical="center" wrapText="1"/>
    </xf>
    <xf numFmtId="0" fontId="0" fillId="40" borderId="0" xfId="0" applyFill="1" applyBorder="1" applyAlignment="1" applyProtection="1">
      <alignment horizontal="left" vertical="center"/>
      <protection locked="0"/>
    </xf>
    <xf numFmtId="0" fontId="0" fillId="57" borderId="45" xfId="0" applyFill="1" applyBorder="1">
      <alignment vertical="center"/>
    </xf>
    <xf numFmtId="0" fontId="84" fillId="53" borderId="0" xfId="0" applyFont="1" applyFill="1" applyBorder="1" applyAlignment="1" applyProtection="1">
      <alignment vertical="center"/>
      <protection locked="0"/>
    </xf>
    <xf numFmtId="0" fontId="68" fillId="35" borderId="34" xfId="0" applyFont="1" applyFill="1" applyBorder="1" applyProtection="1">
      <alignment vertical="center"/>
      <protection locked="0"/>
    </xf>
    <xf numFmtId="0" fontId="68" fillId="34" borderId="13" xfId="0" applyFont="1" applyFill="1" applyBorder="1">
      <alignment vertical="center"/>
    </xf>
    <xf numFmtId="49" fontId="68" fillId="3" borderId="11" xfId="0" applyNumberFormat="1" applyFont="1" applyFill="1" applyBorder="1" applyAlignment="1">
      <alignment horizontal="right" vertical="center"/>
    </xf>
    <xf numFmtId="169" fontId="68" fillId="60" borderId="23" xfId="0" applyNumberFormat="1" applyFont="1" applyFill="1" applyBorder="1" applyAlignment="1" applyProtection="1">
      <alignment horizontal="right" vertical="center"/>
      <protection locked="0"/>
    </xf>
    <xf numFmtId="0" fontId="69" fillId="40" borderId="27" xfId="0" quotePrefix="1" applyFont="1" applyFill="1" applyBorder="1" applyAlignment="1">
      <alignment horizontal="right" vertical="center" wrapText="1"/>
    </xf>
    <xf numFmtId="0" fontId="68" fillId="34" borderId="40" xfId="0" applyFont="1" applyFill="1" applyBorder="1">
      <alignment vertical="center"/>
    </xf>
    <xf numFmtId="0" fontId="0" fillId="0" borderId="40" xfId="0" applyFill="1" applyBorder="1">
      <alignment vertical="center"/>
    </xf>
    <xf numFmtId="0" fontId="77" fillId="40" borderId="0" xfId="0" applyFont="1" applyFill="1" applyBorder="1" applyAlignment="1" applyProtection="1">
      <alignment horizontal="left" vertical="center"/>
      <protection locked="0"/>
    </xf>
    <xf numFmtId="0" fontId="0" fillId="56" borderId="45" xfId="0" applyFill="1" applyBorder="1">
      <alignment vertical="center"/>
    </xf>
    <xf numFmtId="0" fontId="74" fillId="0" borderId="42" xfId="0" applyFont="1" applyBorder="1">
      <alignment vertical="center"/>
    </xf>
    <xf numFmtId="49" fontId="68" fillId="56" borderId="0" xfId="0" applyNumberFormat="1" applyFont="1" applyFill="1" applyBorder="1" applyAlignment="1" applyProtection="1">
      <alignment horizontal="right" vertical="center"/>
      <protection locked="0"/>
    </xf>
    <xf numFmtId="0" fontId="0" fillId="51" borderId="0" xfId="0" applyFill="1" applyProtection="1">
      <alignment vertical="center"/>
      <protection locked="0"/>
    </xf>
    <xf numFmtId="0" fontId="80" fillId="40" borderId="29" xfId="0" quotePrefix="1" applyFont="1" applyFill="1" applyBorder="1" applyAlignment="1">
      <alignment horizontal="right" vertical="center"/>
    </xf>
    <xf numFmtId="0" fontId="74" fillId="0" borderId="44" xfId="0" applyFont="1" applyBorder="1">
      <alignment vertical="center"/>
    </xf>
    <xf numFmtId="169" fontId="68" fillId="3" borderId="11" xfId="0" applyNumberFormat="1" applyFont="1" applyFill="1" applyBorder="1" applyAlignment="1" applyProtection="1">
      <alignment horizontal="right" vertical="center"/>
      <protection locked="0"/>
    </xf>
    <xf numFmtId="0" fontId="68" fillId="3" borderId="16" xfId="0" applyNumberFormat="1" applyFont="1" applyFill="1" applyBorder="1" applyAlignment="1" applyProtection="1">
      <alignment horizontal="right" vertical="center"/>
      <protection locked="0"/>
    </xf>
    <xf numFmtId="0" fontId="0" fillId="51" borderId="40" xfId="0" applyFill="1" applyBorder="1">
      <alignment vertical="center"/>
    </xf>
    <xf numFmtId="0" fontId="68" fillId="56" borderId="40" xfId="0" applyFont="1" applyFill="1" applyBorder="1">
      <alignment vertical="center"/>
    </xf>
    <xf numFmtId="0" fontId="0" fillId="52" borderId="40" xfId="0" applyFill="1" applyBorder="1">
      <alignment vertical="center"/>
    </xf>
    <xf numFmtId="0" fontId="0" fillId="34" borderId="0" xfId="0" applyFill="1" applyProtection="1">
      <alignment vertical="center"/>
      <protection locked="0"/>
    </xf>
    <xf numFmtId="0" fontId="91" fillId="40" borderId="0" xfId="6" quotePrefix="1" applyFont="1" applyFill="1" applyBorder="1" applyAlignment="1">
      <alignment vertical="top" wrapText="1"/>
    </xf>
    <xf numFmtId="49" fontId="68" fillId="56" borderId="0" xfId="0" applyNumberFormat="1" applyFont="1" applyFill="1" applyBorder="1" applyAlignment="1">
      <alignment horizontal="right" vertical="center"/>
    </xf>
    <xf numFmtId="0" fontId="68" fillId="34" borderId="45" xfId="0" applyFont="1" applyFill="1" applyBorder="1">
      <alignment vertical="center"/>
    </xf>
    <xf numFmtId="0" fontId="0" fillId="0" borderId="45" xfId="0" applyFill="1" applyBorder="1">
      <alignment vertical="center"/>
    </xf>
    <xf numFmtId="0" fontId="68" fillId="40" borderId="0" xfId="0" applyNumberFormat="1" applyFont="1" applyFill="1" applyBorder="1" applyAlignment="1" applyProtection="1">
      <alignment horizontal="right" vertical="center"/>
      <protection locked="0"/>
    </xf>
    <xf numFmtId="0" fontId="72" fillId="57" borderId="40" xfId="0" applyFont="1" applyFill="1" applyBorder="1">
      <alignment vertical="center"/>
    </xf>
    <xf numFmtId="0" fontId="0" fillId="56" borderId="0" xfId="0" applyFill="1" applyProtection="1">
      <alignment vertical="center"/>
      <protection locked="0"/>
    </xf>
    <xf numFmtId="0" fontId="0" fillId="52" borderId="45" xfId="0" applyFill="1" applyBorder="1">
      <alignment vertical="center"/>
    </xf>
    <xf numFmtId="0" fontId="72" fillId="52" borderId="0" xfId="0" applyFont="1" applyFill="1" applyProtection="1">
      <alignment vertical="center"/>
      <protection locked="0"/>
    </xf>
    <xf numFmtId="0" fontId="0" fillId="34" borderId="40" xfId="0" applyFill="1" applyBorder="1">
      <alignment vertical="center"/>
    </xf>
    <xf numFmtId="3" fontId="82" fillId="42" borderId="23" xfId="2" applyNumberFormat="1" applyFont="1" applyFill="1" applyBorder="1" applyAlignment="1">
      <alignment horizontal="right" vertical="center" wrapText="1"/>
    </xf>
    <xf numFmtId="0" fontId="0" fillId="3" borderId="11" xfId="0" applyFill="1" applyBorder="1" applyAlignment="1" applyProtection="1">
      <alignment horizontal="left" vertical="center"/>
      <protection locked="0"/>
    </xf>
    <xf numFmtId="0" fontId="0" fillId="57" borderId="0" xfId="0" applyFill="1" applyBorder="1">
      <alignment vertical="center"/>
    </xf>
    <xf numFmtId="0" fontId="97" fillId="40" borderId="0" xfId="0" applyFont="1" applyFill="1" applyBorder="1" applyAlignment="1">
      <alignment horizontal="left" vertical="center"/>
    </xf>
    <xf numFmtId="3" fontId="68" fillId="3" borderId="11" xfId="0" applyNumberFormat="1" applyFont="1" applyFill="1" applyBorder="1" applyAlignment="1" applyProtection="1">
      <alignment horizontal="right" vertical="center"/>
      <protection locked="0"/>
    </xf>
    <xf numFmtId="0" fontId="68" fillId="40" borderId="0" xfId="0" applyFont="1" applyFill="1" applyBorder="1" applyProtection="1">
      <alignment vertical="center"/>
      <protection locked="0"/>
    </xf>
    <xf numFmtId="0" fontId="68" fillId="40" borderId="28" xfId="0" applyFont="1" applyFill="1" applyBorder="1">
      <alignment vertical="center"/>
    </xf>
    <xf numFmtId="0" fontId="68" fillId="40" borderId="15" xfId="0" applyFont="1" applyFill="1" applyBorder="1">
      <alignment vertical="center"/>
    </xf>
    <xf numFmtId="0" fontId="0" fillId="40" borderId="0" xfId="0" applyFill="1" applyBorder="1" applyProtection="1">
      <alignment vertical="center"/>
      <protection locked="0"/>
    </xf>
    <xf numFmtId="0" fontId="80" fillId="40" borderId="13" xfId="0" applyFont="1" applyFill="1" applyBorder="1">
      <alignment vertical="center"/>
    </xf>
    <xf numFmtId="0" fontId="68" fillId="40" borderId="19" xfId="0" applyFont="1" applyFill="1" applyBorder="1">
      <alignment vertical="center"/>
    </xf>
    <xf numFmtId="0" fontId="68" fillId="3" borderId="16" xfId="0" applyNumberFormat="1" applyFont="1" applyFill="1" applyBorder="1" applyAlignment="1">
      <alignment horizontal="right" vertical="center"/>
    </xf>
    <xf numFmtId="0" fontId="98" fillId="3" borderId="11" xfId="0" applyFont="1" applyFill="1" applyBorder="1" applyAlignment="1">
      <alignment horizontal="left" vertical="center" wrapText="1"/>
    </xf>
    <xf numFmtId="169" fontId="80" fillId="3" borderId="21" xfId="0" applyNumberFormat="1" applyFont="1" applyFill="1" applyBorder="1">
      <alignment vertical="center"/>
    </xf>
    <xf numFmtId="0" fontId="0" fillId="3" borderId="11" xfId="0" applyFill="1" applyBorder="1" applyAlignment="1">
      <alignment horizontal="left" vertical="center" wrapText="1"/>
    </xf>
    <xf numFmtId="0" fontId="0" fillId="34" borderId="45" xfId="0" applyFill="1" applyBorder="1" applyAlignment="1"/>
    <xf numFmtId="0" fontId="0" fillId="40" borderId="36" xfId="0" applyFill="1" applyBorder="1" applyAlignment="1"/>
    <xf numFmtId="0" fontId="0" fillId="40" borderId="18" xfId="0" applyFill="1" applyBorder="1" applyAlignment="1"/>
    <xf numFmtId="0" fontId="98" fillId="40" borderId="18" xfId="0" applyFont="1" applyFill="1" applyBorder="1" applyAlignment="1">
      <alignment wrapText="1"/>
    </xf>
    <xf numFmtId="0" fontId="0" fillId="40" borderId="37" xfId="0" applyFill="1" applyBorder="1" applyAlignment="1"/>
    <xf numFmtId="0" fontId="0" fillId="34" borderId="40" xfId="0" applyFill="1" applyBorder="1" applyAlignment="1"/>
    <xf numFmtId="0" fontId="0" fillId="0" borderId="0" xfId="0" applyFill="1" applyAlignment="1"/>
    <xf numFmtId="0" fontId="0" fillId="0" borderId="0" xfId="0" applyAlignment="1"/>
    <xf numFmtId="0" fontId="98" fillId="40" borderId="0" xfId="0" applyFont="1" applyFill="1" applyBorder="1" applyAlignment="1">
      <alignment horizontal="left" wrapText="1"/>
    </xf>
    <xf numFmtId="0" fontId="68" fillId="35" borderId="25" xfId="0" applyFont="1" applyFill="1" applyBorder="1">
      <alignment vertical="center"/>
    </xf>
    <xf numFmtId="0" fontId="98" fillId="40" borderId="22" xfId="0" applyFont="1" applyFill="1" applyBorder="1" applyAlignment="1">
      <alignment horizontal="left" wrapText="1"/>
    </xf>
    <xf numFmtId="0" fontId="25" fillId="56" borderId="0" xfId="0" applyFont="1" applyFill="1" applyBorder="1" applyAlignment="1">
      <alignment horizontal="right" vertical="center"/>
    </xf>
    <xf numFmtId="0" fontId="72" fillId="53" borderId="0" xfId="0" applyFont="1" applyFill="1" applyBorder="1" applyAlignment="1">
      <alignment horizontal="left" vertical="center" wrapText="1"/>
    </xf>
    <xf numFmtId="0" fontId="101" fillId="40" borderId="27" xfId="0" applyFont="1" applyFill="1" applyBorder="1" applyAlignment="1">
      <alignment horizontal="right" vertical="center" wrapText="1"/>
    </xf>
    <xf numFmtId="0" fontId="80" fillId="40" borderId="27" xfId="0" quotePrefix="1" applyFont="1" applyFill="1" applyBorder="1" applyAlignment="1">
      <alignment horizontal="right" vertical="center"/>
    </xf>
    <xf numFmtId="0" fontId="67" fillId="34" borderId="49" xfId="0" applyFont="1" applyFill="1" applyBorder="1" applyAlignment="1">
      <alignment horizontal="right" vertical="center"/>
    </xf>
    <xf numFmtId="169" fontId="68" fillId="34" borderId="49" xfId="0" applyNumberFormat="1" applyFont="1" applyFill="1" applyBorder="1" applyAlignment="1">
      <alignment horizontal="right" vertical="center"/>
    </xf>
    <xf numFmtId="0" fontId="39" fillId="34" borderId="49" xfId="0" applyFont="1" applyFill="1" applyBorder="1" applyAlignment="1">
      <alignment horizontal="left" vertical="center" wrapText="1"/>
    </xf>
    <xf numFmtId="169" fontId="72" fillId="53" borderId="21" xfId="0" applyNumberFormat="1" applyFont="1" applyFill="1" applyBorder="1" applyAlignment="1">
      <alignment horizontal="right" vertical="center" wrapText="1"/>
    </xf>
    <xf numFmtId="0" fontId="72" fillId="53" borderId="0" xfId="0" quotePrefix="1" applyFont="1" applyFill="1" applyBorder="1" applyAlignment="1">
      <alignment horizontal="right" vertical="center" wrapText="1"/>
    </xf>
    <xf numFmtId="16" fontId="67" fillId="0" borderId="42" xfId="0" quotePrefix="1" applyNumberFormat="1" applyFont="1" applyBorder="1">
      <alignment vertical="center"/>
    </xf>
    <xf numFmtId="0" fontId="69" fillId="34" borderId="49" xfId="0" applyFont="1" applyFill="1" applyBorder="1" applyAlignment="1">
      <alignment horizontal="right" vertical="center" wrapText="1"/>
    </xf>
    <xf numFmtId="0" fontId="0" fillId="34" borderId="49" xfId="0" applyFill="1" applyBorder="1" applyAlignment="1">
      <alignment vertical="center"/>
    </xf>
    <xf numFmtId="0" fontId="0" fillId="3" borderId="20" xfId="0" applyFill="1" applyBorder="1" applyAlignment="1">
      <alignment horizontal="left" vertical="center"/>
    </xf>
    <xf numFmtId="169" fontId="68" fillId="3" borderId="21" xfId="0" applyNumberFormat="1" applyFont="1" applyFill="1" applyBorder="1" applyAlignment="1">
      <alignment horizontal="right" vertical="center"/>
    </xf>
    <xf numFmtId="0" fontId="73" fillId="53" borderId="0" xfId="0" applyFont="1" applyFill="1" applyBorder="1" applyAlignment="1">
      <alignment horizontal="right" vertical="center" wrapText="1"/>
    </xf>
    <xf numFmtId="0" fontId="73" fillId="53" borderId="0" xfId="0" applyFont="1" applyFill="1" applyBorder="1" applyAlignment="1">
      <alignment horizontal="left" vertical="center" wrapText="1"/>
    </xf>
    <xf numFmtId="0" fontId="74" fillId="53" borderId="40" xfId="0" applyFont="1" applyFill="1" applyBorder="1">
      <alignment vertical="center"/>
    </xf>
    <xf numFmtId="0" fontId="0" fillId="51" borderId="46" xfId="0" applyFill="1" applyBorder="1">
      <alignment vertical="center"/>
    </xf>
    <xf numFmtId="0" fontId="0" fillId="51" borderId="41" xfId="0" applyFill="1" applyBorder="1">
      <alignment vertical="center"/>
    </xf>
    <xf numFmtId="0" fontId="48" fillId="0" borderId="40" xfId="0" applyFont="1" applyBorder="1" applyAlignment="1">
      <alignment vertical="center" wrapText="1"/>
    </xf>
    <xf numFmtId="0" fontId="0" fillId="56" borderId="46" xfId="0" applyFill="1" applyBorder="1">
      <alignment vertical="center"/>
    </xf>
    <xf numFmtId="0" fontId="39" fillId="56" borderId="32" xfId="0" applyFont="1" applyFill="1" applyBorder="1">
      <alignment vertical="center"/>
    </xf>
    <xf numFmtId="0" fontId="14" fillId="56" borderId="32" xfId="8" applyFont="1" applyFill="1" applyBorder="1" applyAlignment="1">
      <alignment horizontal="right" vertical="center"/>
    </xf>
    <xf numFmtId="0" fontId="44" fillId="56" borderId="32" xfId="8" applyFont="1" applyFill="1" applyBorder="1" applyAlignment="1">
      <alignment horizontal="right" vertical="center"/>
    </xf>
    <xf numFmtId="0" fontId="40" fillId="56" borderId="32" xfId="8" quotePrefix="1" applyFont="1" applyFill="1" applyBorder="1" applyAlignment="1">
      <alignment horizontal="left" vertical="center"/>
    </xf>
    <xf numFmtId="0" fontId="0" fillId="56" borderId="32" xfId="0" applyFill="1" applyBorder="1">
      <alignment vertical="center"/>
    </xf>
    <xf numFmtId="0" fontId="0" fillId="56" borderId="41" xfId="0" applyFill="1" applyBorder="1">
      <alignment vertical="center"/>
    </xf>
    <xf numFmtId="0" fontId="69" fillId="40" borderId="13" xfId="0" quotePrefix="1" applyFont="1" applyFill="1" applyBorder="1" applyAlignment="1">
      <alignment horizontal="right" vertical="center" wrapText="1"/>
    </xf>
    <xf numFmtId="0" fontId="74" fillId="51" borderId="40" xfId="0" applyFont="1" applyFill="1" applyBorder="1">
      <alignment vertical="center"/>
    </xf>
    <xf numFmtId="0" fontId="99" fillId="40" borderId="27" xfId="0" applyFont="1" applyFill="1" applyBorder="1" applyAlignment="1">
      <alignment horizontal="right" vertical="center" wrapText="1"/>
    </xf>
    <xf numFmtId="0" fontId="0" fillId="3" borderId="11" xfId="0" applyFill="1" applyBorder="1" applyProtection="1">
      <alignment vertical="center"/>
      <protection locked="0"/>
    </xf>
    <xf numFmtId="0" fontId="39" fillId="40" borderId="0" xfId="0" applyFont="1" applyFill="1" applyBorder="1" applyAlignment="1" applyProtection="1">
      <alignment horizontal="left" vertical="center" wrapText="1"/>
      <protection locked="0"/>
    </xf>
    <xf numFmtId="0" fontId="68" fillId="40" borderId="21" xfId="0" applyFont="1" applyFill="1" applyBorder="1" applyProtection="1">
      <alignment vertical="center"/>
      <protection locked="0"/>
    </xf>
    <xf numFmtId="0" fontId="0" fillId="40" borderId="0" xfId="0" applyFill="1" applyBorder="1" applyAlignment="1" applyProtection="1">
      <alignment horizontal="left" vertical="center" wrapText="1"/>
      <protection locked="0"/>
    </xf>
    <xf numFmtId="0" fontId="68" fillId="40" borderId="39" xfId="0" applyFont="1" applyFill="1" applyBorder="1" applyProtection="1">
      <alignment vertical="center"/>
      <protection locked="0"/>
    </xf>
    <xf numFmtId="0" fontId="0" fillId="34" borderId="0" xfId="0" applyFill="1" applyBorder="1" applyProtection="1">
      <alignment vertical="center"/>
      <protection locked="0"/>
    </xf>
    <xf numFmtId="169" fontId="80" fillId="42" borderId="38" xfId="0" applyNumberFormat="1" applyFont="1" applyFill="1" applyBorder="1" applyProtection="1">
      <alignment vertical="center"/>
    </xf>
    <xf numFmtId="169" fontId="80" fillId="42" borderId="21" xfId="0" applyNumberFormat="1" applyFont="1" applyFill="1" applyBorder="1" applyProtection="1">
      <alignment vertical="center"/>
    </xf>
    <xf numFmtId="9" fontId="87" fillId="42" borderId="23" xfId="2" applyNumberFormat="1" applyFont="1" applyFill="1" applyBorder="1" applyAlignment="1">
      <alignment horizontal="right" vertical="center" wrapText="1"/>
    </xf>
    <xf numFmtId="0" fontId="104" fillId="40" borderId="27" xfId="2" applyFont="1" applyFill="1" applyBorder="1" applyAlignment="1">
      <alignment horizontal="right" vertical="top" wrapText="1"/>
    </xf>
    <xf numFmtId="0" fontId="105" fillId="40" borderId="27" xfId="2" applyFont="1" applyFill="1" applyBorder="1" applyAlignment="1">
      <alignment horizontal="right" vertical="top" wrapText="1"/>
    </xf>
    <xf numFmtId="0" fontId="82" fillId="35" borderId="29" xfId="6" quotePrefix="1" applyFont="1" applyFill="1" applyBorder="1" applyAlignment="1">
      <alignment horizontal="right" vertical="center"/>
    </xf>
    <xf numFmtId="0" fontId="82" fillId="51" borderId="0" xfId="2" quotePrefix="1" applyFont="1" applyFill="1" applyBorder="1" applyAlignment="1">
      <alignment horizontal="right" vertical="center" wrapText="1"/>
    </xf>
    <xf numFmtId="0" fontId="87" fillId="54" borderId="30" xfId="6" quotePrefix="1" applyFont="1" applyFill="1" applyBorder="1" applyAlignment="1">
      <alignment horizontal="right" vertical="center"/>
    </xf>
    <xf numFmtId="0" fontId="109" fillId="40" borderId="27" xfId="0" applyFont="1" applyFill="1" applyBorder="1" applyAlignment="1">
      <alignment horizontal="right" vertical="center"/>
    </xf>
    <xf numFmtId="0" fontId="110" fillId="40" borderId="27" xfId="0" applyFont="1" applyFill="1" applyBorder="1" applyAlignment="1">
      <alignment horizontal="right" vertical="top" wrapText="1"/>
    </xf>
    <xf numFmtId="3" fontId="82" fillId="59" borderId="21" xfId="11" applyNumberFormat="1" applyFont="1" applyFill="1" applyBorder="1" applyAlignment="1">
      <alignment vertical="center"/>
    </xf>
    <xf numFmtId="3" fontId="82" fillId="59" borderId="21" xfId="1" applyNumberFormat="1" applyFont="1" applyFill="1" applyBorder="1" applyAlignment="1">
      <alignment vertical="center"/>
    </xf>
    <xf numFmtId="3" fontId="82" fillId="59" borderId="21" xfId="1" applyNumberFormat="1" applyFont="1" applyFill="1" applyBorder="1" applyAlignment="1">
      <alignment horizontal="right" vertical="center" indent="1"/>
    </xf>
    <xf numFmtId="169" fontId="82" fillId="59" borderId="21" xfId="11" applyNumberFormat="1" applyFont="1" applyFill="1" applyBorder="1" applyAlignment="1" applyProtection="1">
      <alignment vertical="center"/>
      <protection locked="0"/>
    </xf>
    <xf numFmtId="169" fontId="68" fillId="40" borderId="18" xfId="0" applyNumberFormat="1" applyFont="1" applyFill="1" applyBorder="1" applyAlignment="1" applyProtection="1">
      <alignment horizontal="right" vertical="center"/>
      <protection locked="0"/>
    </xf>
    <xf numFmtId="0" fontId="0" fillId="40" borderId="18" xfId="0" applyFill="1" applyBorder="1" applyAlignment="1" applyProtection="1">
      <alignment horizontal="left" vertical="center"/>
      <protection locked="0"/>
    </xf>
    <xf numFmtId="17" fontId="0" fillId="0" borderId="11" xfId="0" applyNumberFormat="1" applyBorder="1">
      <alignment vertical="center"/>
    </xf>
    <xf numFmtId="0" fontId="0" fillId="0" borderId="11" xfId="0" applyBorder="1">
      <alignment vertical="center"/>
    </xf>
    <xf numFmtId="0" fontId="69" fillId="40" borderId="27" xfId="0" applyFont="1" applyFill="1" applyBorder="1" applyAlignment="1">
      <alignment horizontal="right" vertical="top" wrapText="1"/>
    </xf>
    <xf numFmtId="0" fontId="102" fillId="51" borderId="0" xfId="0" quotePrefix="1" applyFont="1" applyFill="1" applyBorder="1" applyAlignment="1">
      <alignment horizontal="center" vertical="center" wrapText="1"/>
    </xf>
    <xf numFmtId="0" fontId="0" fillId="0" borderId="0" xfId="0" applyAlignment="1">
      <alignment horizontal="left" vertical="top"/>
    </xf>
    <xf numFmtId="0" fontId="0" fillId="51" borderId="45" xfId="0" applyFill="1" applyBorder="1" applyAlignment="1">
      <alignment horizontal="left" vertical="top"/>
    </xf>
    <xf numFmtId="0" fontId="102" fillId="51" borderId="0" xfId="0" quotePrefix="1" applyFont="1" applyFill="1" applyBorder="1" applyAlignment="1">
      <alignment horizontal="left" vertical="top" wrapText="1"/>
    </xf>
    <xf numFmtId="0" fontId="74" fillId="51" borderId="40" xfId="0" applyFont="1" applyFill="1" applyBorder="1" applyAlignment="1">
      <alignment horizontal="left" vertical="top"/>
    </xf>
    <xf numFmtId="0" fontId="112" fillId="0" borderId="0" xfId="0" applyFont="1" applyAlignment="1">
      <alignment vertical="center" wrapText="1"/>
    </xf>
    <xf numFmtId="0" fontId="0" fillId="53" borderId="0" xfId="0" applyFill="1">
      <alignment vertical="center"/>
    </xf>
    <xf numFmtId="0" fontId="74" fillId="53" borderId="0" xfId="0" applyFont="1" applyFill="1" applyBorder="1">
      <alignment vertical="center"/>
    </xf>
    <xf numFmtId="0" fontId="79" fillId="53" borderId="0" xfId="0" applyFont="1" applyFill="1" applyBorder="1" applyAlignment="1">
      <alignment horizontal="right" vertical="center" wrapText="1"/>
    </xf>
    <xf numFmtId="0" fontId="80" fillId="34" borderId="11" xfId="0" applyFont="1" applyFill="1" applyBorder="1">
      <alignment vertical="center"/>
    </xf>
    <xf numFmtId="0" fontId="73" fillId="0" borderId="0" xfId="0" applyFont="1">
      <alignment vertical="center"/>
    </xf>
    <xf numFmtId="0" fontId="0" fillId="50" borderId="0" xfId="0" applyFill="1">
      <alignment vertical="center"/>
    </xf>
    <xf numFmtId="3" fontId="115" fillId="42" borderId="23" xfId="2" applyNumberFormat="1" applyFont="1" applyFill="1" applyBorder="1" applyAlignment="1">
      <alignment horizontal="right" vertical="center" wrapText="1"/>
    </xf>
    <xf numFmtId="0" fontId="116" fillId="34" borderId="0" xfId="2" applyFont="1" applyFill="1" applyBorder="1" applyAlignment="1">
      <alignment horizontal="center" vertical="center"/>
    </xf>
    <xf numFmtId="0" fontId="115" fillId="51" borderId="0" xfId="2" applyFont="1" applyFill="1" applyBorder="1" applyAlignment="1">
      <alignment horizontal="left" vertical="center" wrapText="1"/>
    </xf>
    <xf numFmtId="0" fontId="118" fillId="34" borderId="0" xfId="2" applyFont="1" applyFill="1" applyBorder="1" applyAlignment="1">
      <alignment horizontal="center" vertical="center"/>
    </xf>
    <xf numFmtId="0" fontId="115" fillId="42" borderId="23" xfId="2" applyNumberFormat="1" applyFont="1" applyFill="1" applyBorder="1" applyAlignment="1">
      <alignment horizontal="right" vertical="center" wrapText="1"/>
    </xf>
    <xf numFmtId="0" fontId="119" fillId="0" borderId="0" xfId="0" applyFont="1" applyFill="1" applyBorder="1">
      <alignment vertical="center"/>
    </xf>
    <xf numFmtId="3" fontId="117" fillId="42" borderId="23" xfId="2" applyNumberFormat="1" applyFont="1" applyFill="1" applyBorder="1" applyAlignment="1">
      <alignment horizontal="right" vertical="center" wrapText="1"/>
    </xf>
    <xf numFmtId="0" fontId="121" fillId="34" borderId="30" xfId="0" applyFont="1" applyFill="1" applyBorder="1" applyAlignment="1">
      <alignment horizontal="left" vertical="top" wrapText="1"/>
    </xf>
    <xf numFmtId="0" fontId="121" fillId="34" borderId="0" xfId="0" applyFont="1" applyFill="1" applyBorder="1" applyAlignment="1">
      <alignment horizontal="left" vertical="top" wrapText="1"/>
    </xf>
    <xf numFmtId="9" fontId="115" fillId="42" borderId="23" xfId="2" applyNumberFormat="1" applyFont="1" applyFill="1" applyBorder="1" applyAlignment="1">
      <alignment horizontal="right" vertical="center" wrapText="1"/>
    </xf>
    <xf numFmtId="3" fontId="116" fillId="61" borderId="11" xfId="2" applyNumberFormat="1" applyFont="1" applyFill="1" applyBorder="1" applyAlignment="1">
      <alignment horizontal="right" vertical="center"/>
    </xf>
    <xf numFmtId="3" fontId="117" fillId="41" borderId="23" xfId="2" applyNumberFormat="1" applyFont="1" applyFill="1" applyBorder="1" applyAlignment="1" applyProtection="1">
      <alignment horizontal="right" vertical="center" wrapText="1"/>
      <protection locked="0"/>
    </xf>
    <xf numFmtId="0" fontId="115" fillId="41" borderId="23" xfId="2" applyFont="1" applyFill="1" applyBorder="1" applyAlignment="1" applyProtection="1">
      <alignment horizontal="right" vertical="center" wrapText="1"/>
      <protection locked="0"/>
    </xf>
    <xf numFmtId="3" fontId="117" fillId="59" borderId="21" xfId="1" applyNumberFormat="1" applyFont="1" applyFill="1" applyBorder="1" applyAlignment="1">
      <alignment vertical="center"/>
    </xf>
    <xf numFmtId="0" fontId="75" fillId="42" borderId="23" xfId="0" applyNumberFormat="1" applyFont="1" applyFill="1" applyBorder="1" applyAlignment="1" applyProtection="1">
      <alignment horizontal="right" vertical="center"/>
      <protection locked="0"/>
    </xf>
    <xf numFmtId="0" fontId="115" fillId="42" borderId="23" xfId="2" applyFont="1" applyFill="1" applyBorder="1" applyAlignment="1" applyProtection="1">
      <alignment horizontal="right" vertical="center" wrapText="1"/>
      <protection locked="0"/>
    </xf>
    <xf numFmtId="17" fontId="0" fillId="0" borderId="11" xfId="0" applyNumberFormat="1"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22" fillId="0" borderId="0" xfId="0" applyFont="1">
      <alignment vertical="center"/>
    </xf>
    <xf numFmtId="0" fontId="0" fillId="55" borderId="11" xfId="0" applyFill="1" applyBorder="1">
      <alignment vertical="center"/>
    </xf>
    <xf numFmtId="0" fontId="115" fillId="42" borderId="23" xfId="2" applyNumberFormat="1" applyFont="1" applyFill="1" applyBorder="1" applyAlignment="1" applyProtection="1">
      <alignment horizontal="right" vertical="center" wrapText="1"/>
      <protection locked="0"/>
    </xf>
    <xf numFmtId="0" fontId="0" fillId="40" borderId="11" xfId="0" applyFill="1" applyBorder="1" applyAlignment="1" applyProtection="1">
      <alignment horizontal="left" vertical="center" wrapText="1"/>
      <protection locked="0"/>
    </xf>
    <xf numFmtId="0" fontId="0" fillId="40" borderId="11" xfId="0" applyFill="1" applyBorder="1" applyAlignment="1" applyProtection="1">
      <alignment horizontal="left" vertical="center"/>
      <protection locked="0"/>
    </xf>
    <xf numFmtId="0" fontId="78" fillId="40" borderId="27" xfId="0" applyFont="1" applyFill="1" applyBorder="1" applyAlignment="1">
      <alignment horizontal="right" vertical="center" wrapText="1"/>
    </xf>
    <xf numFmtId="0" fontId="125" fillId="40" borderId="0" xfId="0" applyFont="1" applyFill="1" applyBorder="1" applyAlignment="1" applyProtection="1">
      <alignment horizontal="left" vertical="top" wrapText="1"/>
      <protection locked="0"/>
    </xf>
    <xf numFmtId="173" fontId="115" fillId="42" borderId="23" xfId="2" applyNumberFormat="1" applyFont="1" applyFill="1" applyBorder="1" applyAlignment="1">
      <alignment horizontal="right" vertical="center" wrapText="1"/>
    </xf>
    <xf numFmtId="0" fontId="115" fillId="60" borderId="23" xfId="2" applyNumberFormat="1" applyFont="1" applyFill="1" applyBorder="1" applyAlignment="1" applyProtection="1">
      <alignment horizontal="right" vertical="center" wrapText="1"/>
      <protection locked="0"/>
    </xf>
    <xf numFmtId="0" fontId="123" fillId="0" borderId="0" xfId="0" applyFont="1" applyAlignment="1">
      <alignment vertical="top" wrapText="1"/>
    </xf>
    <xf numFmtId="0" fontId="126" fillId="0" borderId="0" xfId="0" applyFont="1" applyFill="1">
      <alignment vertical="center"/>
    </xf>
    <xf numFmtId="0" fontId="126" fillId="0" borderId="0" xfId="0" applyFont="1">
      <alignment vertical="center"/>
    </xf>
    <xf numFmtId="0" fontId="25" fillId="56" borderId="0" xfId="0" applyFont="1" applyFill="1" applyAlignment="1">
      <alignment horizontal="right" vertical="center"/>
    </xf>
    <xf numFmtId="0" fontId="46" fillId="0" borderId="0" xfId="0" applyFont="1" applyBorder="1" applyAlignment="1">
      <alignment horizontal="left" vertical="top" wrapText="1"/>
    </xf>
    <xf numFmtId="0" fontId="122" fillId="0" borderId="0" xfId="0" applyFont="1" applyAlignment="1">
      <alignment vertical="top" wrapText="1"/>
    </xf>
    <xf numFmtId="0" fontId="75" fillId="0" borderId="0" xfId="0" applyNumberFormat="1" applyFont="1" applyFill="1" applyBorder="1" applyAlignment="1" applyProtection="1">
      <alignment horizontal="right" vertical="center"/>
      <protection locked="0"/>
    </xf>
    <xf numFmtId="0" fontId="0" fillId="0" borderId="0" xfId="0" applyAlignment="1">
      <alignment vertical="top" wrapText="1"/>
    </xf>
    <xf numFmtId="0" fontId="128" fillId="0" borderId="52" xfId="0" applyFont="1" applyBorder="1" applyAlignment="1">
      <alignment vertical="top" wrapText="1"/>
    </xf>
    <xf numFmtId="169" fontId="128" fillId="0" borderId="52" xfId="0" applyNumberFormat="1" applyFont="1" applyBorder="1" applyAlignment="1">
      <alignment vertical="top" wrapText="1"/>
    </xf>
    <xf numFmtId="169" fontId="128" fillId="0" borderId="53" xfId="0" applyNumberFormat="1" applyFont="1" applyBorder="1" applyAlignment="1">
      <alignment vertical="top" wrapText="1"/>
    </xf>
    <xf numFmtId="0" fontId="130" fillId="0" borderId="11" xfId="0" applyFont="1" applyBorder="1" applyAlignment="1">
      <alignment vertical="top" wrapText="1"/>
    </xf>
    <xf numFmtId="169" fontId="130" fillId="0" borderId="11" xfId="0" applyNumberFormat="1" applyFont="1" applyBorder="1" applyAlignment="1">
      <alignment vertical="top" wrapText="1"/>
    </xf>
    <xf numFmtId="169" fontId="130" fillId="0" borderId="12" xfId="0" applyNumberFormat="1" applyFont="1" applyBorder="1" applyAlignment="1">
      <alignment vertical="top" wrapText="1"/>
    </xf>
    <xf numFmtId="0" fontId="131" fillId="0" borderId="54" xfId="0" applyFont="1" applyBorder="1" applyAlignment="1">
      <alignment vertical="top" wrapText="1"/>
    </xf>
    <xf numFmtId="169" fontId="131" fillId="0" borderId="54" xfId="0" applyNumberFormat="1" applyFont="1" applyBorder="1" applyAlignment="1">
      <alignment vertical="top" wrapText="1"/>
    </xf>
    <xf numFmtId="169" fontId="131" fillId="0" borderId="55" xfId="0" applyNumberFormat="1" applyFont="1" applyBorder="1" applyAlignment="1">
      <alignment vertical="top" wrapText="1"/>
    </xf>
    <xf numFmtId="0" fontId="132" fillId="0" borderId="52" xfId="0" applyFont="1" applyBorder="1" applyAlignment="1">
      <alignment vertical="top" wrapText="1"/>
    </xf>
    <xf numFmtId="169" fontId="132" fillId="0" borderId="52" xfId="0" applyNumberFormat="1" applyFont="1" applyBorder="1" applyAlignment="1">
      <alignment vertical="top" wrapText="1"/>
    </xf>
    <xf numFmtId="169" fontId="132" fillId="0" borderId="53" xfId="0" applyNumberFormat="1" applyFont="1" applyBorder="1" applyAlignment="1">
      <alignment vertical="top" wrapText="1"/>
    </xf>
    <xf numFmtId="0" fontId="131" fillId="0" borderId="11" xfId="0" applyFont="1" applyBorder="1" applyAlignment="1">
      <alignment vertical="top" wrapText="1"/>
    </xf>
    <xf numFmtId="169" fontId="131" fillId="0" borderId="11" xfId="0" applyNumberFormat="1" applyFont="1" applyBorder="1" applyAlignment="1">
      <alignment vertical="top" wrapText="1"/>
    </xf>
    <xf numFmtId="169" fontId="131" fillId="0" borderId="12" xfId="0" applyNumberFormat="1" applyFont="1" applyBorder="1" applyAlignment="1">
      <alignment vertical="top" wrapText="1"/>
    </xf>
    <xf numFmtId="0" fontId="130" fillId="0" borderId="16" xfId="0" applyFont="1" applyBorder="1" applyAlignment="1">
      <alignment vertical="top" wrapText="1"/>
    </xf>
    <xf numFmtId="169" fontId="130" fillId="0" borderId="16" xfId="0" applyNumberFormat="1" applyFont="1" applyBorder="1" applyAlignment="1">
      <alignment vertical="top" wrapText="1"/>
    </xf>
    <xf numFmtId="169" fontId="130" fillId="0" borderId="56" xfId="0" applyNumberFormat="1" applyFont="1" applyBorder="1" applyAlignment="1">
      <alignment vertical="top" wrapText="1"/>
    </xf>
    <xf numFmtId="0" fontId="127" fillId="0" borderId="63" xfId="0" applyFont="1" applyBorder="1" applyAlignment="1">
      <alignment vertical="top" wrapText="1"/>
    </xf>
    <xf numFmtId="0" fontId="127" fillId="0" borderId="60" xfId="0" applyFont="1" applyBorder="1" applyAlignment="1">
      <alignment vertical="top" wrapText="1"/>
    </xf>
    <xf numFmtId="0" fontId="128" fillId="0" borderId="59" xfId="0" applyFont="1" applyBorder="1" applyAlignment="1">
      <alignment vertical="top" wrapText="1"/>
    </xf>
    <xf numFmtId="0" fontId="129" fillId="0" borderId="60" xfId="0" applyFont="1" applyBorder="1" applyAlignment="1">
      <alignment vertical="top" wrapText="1"/>
    </xf>
    <xf numFmtId="0" fontId="130" fillId="0" borderId="57" xfId="0" applyFont="1" applyBorder="1" applyAlignment="1">
      <alignment vertical="top" wrapText="1"/>
    </xf>
    <xf numFmtId="0" fontId="129" fillId="0" borderId="58" xfId="0" applyFont="1" applyBorder="1" applyAlignment="1">
      <alignment vertical="top" wrapText="1"/>
    </xf>
    <xf numFmtId="0" fontId="131" fillId="0" borderId="61" xfId="0" applyFont="1" applyBorder="1" applyAlignment="1">
      <alignment vertical="top" wrapText="1"/>
    </xf>
    <xf numFmtId="0" fontId="129" fillId="0" borderId="62" xfId="0" applyFont="1" applyBorder="1" applyAlignment="1">
      <alignment vertical="top" wrapText="1"/>
    </xf>
    <xf numFmtId="0" fontId="132" fillId="0" borderId="59" xfId="0" applyFont="1" applyBorder="1" applyAlignment="1">
      <alignment vertical="top" wrapText="1"/>
    </xf>
    <xf numFmtId="0" fontId="131" fillId="0" borderId="57" xfId="0" applyFont="1" applyBorder="1" applyAlignment="1">
      <alignment vertical="top" wrapText="1"/>
    </xf>
    <xf numFmtId="0" fontId="130" fillId="0" borderId="64" xfId="0" applyFont="1" applyBorder="1" applyAlignment="1">
      <alignment vertical="top" wrapText="1"/>
    </xf>
    <xf numFmtId="0" fontId="129" fillId="0" borderId="65" xfId="0" applyFont="1" applyBorder="1" applyAlignment="1">
      <alignment vertical="top" wrapText="1"/>
    </xf>
    <xf numFmtId="3" fontId="128" fillId="0" borderId="53" xfId="0" applyNumberFormat="1" applyFont="1" applyBorder="1" applyAlignment="1">
      <alignment vertical="top" wrapText="1"/>
    </xf>
    <xf numFmtId="3" fontId="130" fillId="0" borderId="12" xfId="0" applyNumberFormat="1" applyFont="1" applyBorder="1" applyAlignment="1">
      <alignment vertical="top" wrapText="1"/>
    </xf>
    <xf numFmtId="3" fontId="131" fillId="0" borderId="55" xfId="0" applyNumberFormat="1" applyFont="1" applyBorder="1" applyAlignment="1">
      <alignment vertical="top" wrapText="1"/>
    </xf>
    <xf numFmtId="3" fontId="132" fillId="0" borderId="53" xfId="0" applyNumberFormat="1" applyFont="1" applyBorder="1" applyAlignment="1">
      <alignment vertical="top" wrapText="1"/>
    </xf>
    <xf numFmtId="3" fontId="131" fillId="0" borderId="12" xfId="0" applyNumberFormat="1" applyFont="1" applyBorder="1" applyAlignment="1">
      <alignment vertical="top" wrapText="1"/>
    </xf>
    <xf numFmtId="3" fontId="130" fillId="0" borderId="56" xfId="0" applyNumberFormat="1" applyFont="1" applyBorder="1" applyAlignment="1">
      <alignment vertical="top" wrapText="1"/>
    </xf>
    <xf numFmtId="0" fontId="133" fillId="0" borderId="59" xfId="0" applyFont="1" applyBorder="1" applyAlignment="1">
      <alignment vertical="top" wrapText="1"/>
    </xf>
    <xf numFmtId="0" fontId="133" fillId="0" borderId="52" xfId="0" applyFont="1" applyBorder="1" applyAlignment="1">
      <alignment vertical="top" wrapText="1"/>
    </xf>
    <xf numFmtId="169" fontId="133" fillId="0" borderId="52" xfId="0" applyNumberFormat="1" applyFont="1" applyBorder="1" applyAlignment="1">
      <alignment vertical="top" wrapText="1"/>
    </xf>
    <xf numFmtId="169" fontId="133" fillId="0" borderId="53" xfId="0" applyNumberFormat="1" applyFont="1" applyBorder="1" applyAlignment="1">
      <alignment vertical="top" wrapText="1"/>
    </xf>
    <xf numFmtId="3" fontId="133" fillId="0" borderId="53" xfId="0" applyNumberFormat="1" applyFont="1" applyBorder="1" applyAlignment="1">
      <alignment vertical="top" wrapText="1"/>
    </xf>
    <xf numFmtId="0" fontId="133" fillId="0" borderId="60" xfId="0" applyFont="1" applyBorder="1" applyAlignment="1">
      <alignment vertical="top" wrapText="1"/>
    </xf>
    <xf numFmtId="0" fontId="133" fillId="0" borderId="57" xfId="0" applyFont="1" applyBorder="1" applyAlignment="1">
      <alignment vertical="top" wrapText="1"/>
    </xf>
    <xf numFmtId="0" fontId="133" fillId="0" borderId="11" xfId="0" applyFont="1" applyBorder="1" applyAlignment="1">
      <alignment vertical="top" wrapText="1"/>
    </xf>
    <xf numFmtId="169" fontId="133" fillId="0" borderId="11" xfId="0" applyNumberFormat="1" applyFont="1" applyBorder="1" applyAlignment="1">
      <alignment vertical="top" wrapText="1"/>
    </xf>
    <xf numFmtId="169" fontId="133" fillId="0" borderId="12" xfId="0" applyNumberFormat="1" applyFont="1" applyBorder="1" applyAlignment="1">
      <alignment vertical="top" wrapText="1"/>
    </xf>
    <xf numFmtId="3" fontId="133" fillId="0" borderId="12" xfId="0" applyNumberFormat="1" applyFont="1" applyBorder="1" applyAlignment="1">
      <alignment vertical="top" wrapText="1"/>
    </xf>
    <xf numFmtId="0" fontId="133" fillId="0" borderId="58" xfId="0" applyFont="1" applyBorder="1" applyAlignment="1">
      <alignment vertical="top" wrapText="1"/>
    </xf>
    <xf numFmtId="0" fontId="134" fillId="40" borderId="0" xfId="0" applyFont="1" applyFill="1" applyBorder="1" applyAlignment="1" applyProtection="1">
      <alignment horizontal="left" vertical="center" wrapText="1"/>
      <protection locked="0"/>
    </xf>
    <xf numFmtId="0" fontId="114" fillId="0" borderId="0" xfId="0" applyFont="1" applyFill="1" applyAlignment="1">
      <alignment vertical="center" wrapText="1"/>
    </xf>
    <xf numFmtId="0" fontId="85" fillId="0" borderId="27" xfId="2" applyFont="1" applyFill="1" applyBorder="1" applyAlignment="1">
      <alignment horizontal="right" vertical="center" wrapText="1"/>
    </xf>
    <xf numFmtId="0" fontId="41" fillId="0" borderId="0" xfId="2" applyFont="1" applyFill="1" applyBorder="1" applyAlignment="1">
      <alignment horizontal="center" vertical="center"/>
    </xf>
    <xf numFmtId="0" fontId="115" fillId="0" borderId="0" xfId="2" applyFont="1" applyFill="1" applyBorder="1" applyAlignment="1">
      <alignment horizontal="left" vertical="center" wrapText="1"/>
    </xf>
    <xf numFmtId="0" fontId="118" fillId="0" borderId="0" xfId="2" applyFont="1" applyFill="1" applyBorder="1" applyAlignment="1">
      <alignment horizontal="center" vertical="center"/>
    </xf>
    <xf numFmtId="0" fontId="115" fillId="0" borderId="0" xfId="2" applyFont="1" applyFill="1" applyBorder="1" applyAlignment="1">
      <alignment horizontal="right" vertical="center" wrapText="1"/>
    </xf>
    <xf numFmtId="0" fontId="82" fillId="0" borderId="27" xfId="2" applyFont="1" applyFill="1" applyBorder="1" applyAlignment="1">
      <alignment horizontal="right" vertical="center" wrapText="1"/>
    </xf>
    <xf numFmtId="0" fontId="82" fillId="0" borderId="0" xfId="2" quotePrefix="1" applyFont="1" applyFill="1" applyBorder="1" applyAlignment="1">
      <alignment horizontal="right" vertical="center" wrapText="1"/>
    </xf>
    <xf numFmtId="0" fontId="87" fillId="0" borderId="30" xfId="6" quotePrefix="1" applyFont="1" applyFill="1" applyBorder="1" applyAlignment="1">
      <alignment horizontal="right" vertical="center"/>
    </xf>
    <xf numFmtId="10" fontId="115" fillId="0" borderId="0" xfId="2" applyNumberFormat="1" applyFont="1" applyFill="1" applyBorder="1" applyAlignment="1">
      <alignment horizontal="left" vertical="center" wrapText="1"/>
    </xf>
    <xf numFmtId="0" fontId="117" fillId="0" borderId="0" xfId="2" applyFont="1" applyFill="1" applyBorder="1" applyAlignment="1">
      <alignment horizontal="left" vertical="center" wrapText="1"/>
    </xf>
    <xf numFmtId="0" fontId="117" fillId="0" borderId="0" xfId="2" applyFont="1" applyFill="1" applyBorder="1" applyAlignment="1">
      <alignment horizontal="right" vertical="center" wrapText="1"/>
    </xf>
    <xf numFmtId="0" fontId="115" fillId="0" borderId="30" xfId="6" applyFont="1" applyFill="1" applyBorder="1" applyAlignment="1">
      <alignment horizontal="right" vertical="center"/>
    </xf>
    <xf numFmtId="0" fontId="67" fillId="0" borderId="30" xfId="0" applyFont="1" applyFill="1" applyBorder="1">
      <alignment vertical="center"/>
    </xf>
    <xf numFmtId="0" fontId="87" fillId="0" borderId="30" xfId="6" applyFont="1" applyFill="1" applyBorder="1" applyAlignment="1">
      <alignment horizontal="right" vertical="center"/>
    </xf>
    <xf numFmtId="0" fontId="105" fillId="0" borderId="27" xfId="2" applyFont="1" applyFill="1" applyBorder="1" applyAlignment="1">
      <alignment horizontal="right" vertical="top" wrapText="1"/>
    </xf>
    <xf numFmtId="0" fontId="104" fillId="0" borderId="27" xfId="2" applyFont="1" applyFill="1" applyBorder="1" applyAlignment="1">
      <alignment horizontal="right" vertical="top" wrapText="1"/>
    </xf>
    <xf numFmtId="0" fontId="87" fillId="0" borderId="0" xfId="2" applyFont="1" applyFill="1" applyBorder="1" applyAlignment="1">
      <alignment horizontal="left" vertical="center" wrapText="1"/>
    </xf>
    <xf numFmtId="10" fontId="115" fillId="0" borderId="0" xfId="2" applyNumberFormat="1" applyFont="1" applyFill="1" applyBorder="1" applyAlignment="1">
      <alignment horizontal="right" vertical="center" wrapText="1"/>
    </xf>
    <xf numFmtId="0" fontId="116" fillId="0" borderId="0" xfId="2" applyFont="1" applyFill="1" applyBorder="1" applyAlignment="1">
      <alignment horizontal="center" vertical="center"/>
    </xf>
    <xf numFmtId="0" fontId="82" fillId="0" borderId="27" xfId="2" applyFont="1" applyFill="1" applyBorder="1" applyAlignment="1">
      <alignment horizontal="right" vertical="top" wrapText="1"/>
    </xf>
    <xf numFmtId="0" fontId="109" fillId="0" borderId="27" xfId="0" applyFont="1" applyFill="1" applyBorder="1" applyAlignment="1">
      <alignment horizontal="right" vertical="center"/>
    </xf>
    <xf numFmtId="0" fontId="25" fillId="0" borderId="27" xfId="0" applyFont="1" applyFill="1" applyBorder="1" applyAlignment="1">
      <alignment horizontal="right" vertical="center" wrapText="1"/>
    </xf>
    <xf numFmtId="0" fontId="110" fillId="0" borderId="27" xfId="0" applyFont="1" applyFill="1" applyBorder="1" applyAlignment="1">
      <alignment horizontal="right" vertical="top" wrapText="1"/>
    </xf>
    <xf numFmtId="0" fontId="25" fillId="0" borderId="27" xfId="0" applyFont="1" applyFill="1" applyBorder="1" applyAlignment="1">
      <alignment horizontal="right" vertical="top" wrapText="1"/>
    </xf>
    <xf numFmtId="0" fontId="85" fillId="0" borderId="29" xfId="2" applyFont="1" applyFill="1" applyBorder="1" applyAlignment="1">
      <alignment horizontal="right" vertical="center" wrapText="1"/>
    </xf>
    <xf numFmtId="0" fontId="85" fillId="0" borderId="30" xfId="2" applyFont="1" applyFill="1" applyBorder="1" applyAlignment="1">
      <alignment horizontal="right" vertical="center" wrapText="1"/>
    </xf>
    <xf numFmtId="3" fontId="117" fillId="35" borderId="21" xfId="1" applyNumberFormat="1" applyFont="1" applyFill="1" applyBorder="1" applyAlignment="1">
      <alignment horizontal="right" vertical="center" indent="1"/>
    </xf>
    <xf numFmtId="0" fontId="120" fillId="0" borderId="30" xfId="0" applyFont="1" applyFill="1" applyBorder="1">
      <alignment vertical="center"/>
    </xf>
    <xf numFmtId="0" fontId="117" fillId="0" borderId="0" xfId="0" applyFont="1" applyFill="1" applyBorder="1" applyAlignment="1">
      <alignment vertical="center"/>
    </xf>
    <xf numFmtId="0" fontId="84" fillId="0" borderId="0" xfId="0" applyFont="1" applyFill="1" applyBorder="1" applyAlignment="1">
      <alignment vertical="center"/>
    </xf>
    <xf numFmtId="0" fontId="117" fillId="62" borderId="51" xfId="0" applyFont="1" applyFill="1" applyBorder="1" applyAlignment="1" applyProtection="1">
      <alignment vertical="center"/>
      <protection locked="0"/>
    </xf>
    <xf numFmtId="0" fontId="119" fillId="0" borderId="0" xfId="0" applyFont="1" applyFill="1" applyAlignment="1">
      <alignment horizontal="right" vertical="center"/>
    </xf>
    <xf numFmtId="169" fontId="117" fillId="0" borderId="0" xfId="11" applyNumberFormat="1" applyFont="1" applyFill="1" applyBorder="1" applyAlignment="1">
      <alignment vertical="center"/>
    </xf>
    <xf numFmtId="169" fontId="84" fillId="0" borderId="0" xfId="11" applyNumberFormat="1" applyFont="1" applyFill="1" applyBorder="1" applyAlignment="1">
      <alignment horizontal="left" vertical="center"/>
    </xf>
    <xf numFmtId="0" fontId="47" fillId="0" borderId="0" xfId="0" applyFont="1" applyFill="1" applyBorder="1" applyAlignment="1">
      <alignment horizontal="left" vertical="top" wrapText="1"/>
    </xf>
    <xf numFmtId="0" fontId="14" fillId="0" borderId="0" xfId="2" applyFont="1" applyFill="1" applyBorder="1" applyAlignment="1">
      <alignment horizontal="left" vertical="top"/>
    </xf>
    <xf numFmtId="0" fontId="14" fillId="0" borderId="0" xfId="2" applyFont="1" applyFill="1" applyBorder="1" applyAlignment="1">
      <alignment vertical="top"/>
    </xf>
    <xf numFmtId="0" fontId="116" fillId="0" borderId="0" xfId="2" applyFont="1" applyFill="1" applyBorder="1" applyAlignment="1">
      <alignment horizontal="right" vertical="top"/>
    </xf>
    <xf numFmtId="3" fontId="116" fillId="0" borderId="11" xfId="2" applyNumberFormat="1" applyFont="1" applyFill="1" applyBorder="1" applyAlignment="1">
      <alignment horizontal="right" vertical="center"/>
    </xf>
    <xf numFmtId="0" fontId="85" fillId="0" borderId="30" xfId="2" applyFont="1" applyFill="1" applyBorder="1" applyAlignment="1">
      <alignment horizontal="left" vertical="center" wrapText="1"/>
    </xf>
    <xf numFmtId="0" fontId="41" fillId="0" borderId="30" xfId="2" applyFont="1" applyFill="1" applyBorder="1" applyAlignment="1">
      <alignment horizontal="center" vertical="center"/>
    </xf>
    <xf numFmtId="0" fontId="0" fillId="0" borderId="30" xfId="0" applyFill="1" applyBorder="1">
      <alignment vertical="center"/>
    </xf>
    <xf numFmtId="169" fontId="117" fillId="0" borderId="0" xfId="11" applyNumberFormat="1" applyFont="1" applyFill="1" applyBorder="1" applyAlignment="1">
      <alignment horizontal="left" vertical="center"/>
    </xf>
    <xf numFmtId="169" fontId="82" fillId="0" borderId="0" xfId="11" applyNumberFormat="1" applyFont="1" applyFill="1" applyBorder="1" applyAlignment="1">
      <alignment horizontal="left" vertical="center"/>
    </xf>
    <xf numFmtId="0" fontId="115" fillId="0" borderId="0" xfId="6" applyFont="1" applyFill="1" applyBorder="1" applyAlignment="1">
      <alignment horizontal="right" vertical="center"/>
    </xf>
    <xf numFmtId="0" fontId="85" fillId="0" borderId="30" xfId="6" applyFont="1" applyFill="1" applyBorder="1" applyAlignment="1">
      <alignment horizontal="right" vertical="center"/>
    </xf>
    <xf numFmtId="169" fontId="117" fillId="0" borderId="0" xfId="2" applyNumberFormat="1" applyFont="1" applyFill="1" applyBorder="1" applyAlignment="1">
      <alignment horizontal="right" vertical="center" wrapText="1"/>
    </xf>
    <xf numFmtId="169" fontId="84" fillId="0" borderId="30" xfId="1" applyNumberFormat="1" applyFont="1" applyFill="1" applyBorder="1" applyAlignment="1">
      <alignment horizontal="right" vertical="center" indent="1"/>
    </xf>
    <xf numFmtId="0" fontId="47" fillId="0" borderId="30" xfId="0" applyFont="1" applyFill="1" applyBorder="1" applyAlignment="1">
      <alignment horizontal="left" vertical="top" wrapText="1"/>
    </xf>
    <xf numFmtId="0" fontId="39" fillId="0" borderId="27" xfId="0" applyFont="1" applyFill="1" applyBorder="1" applyAlignment="1">
      <alignment horizontal="right" vertical="top" wrapText="1"/>
    </xf>
    <xf numFmtId="0" fontId="86" fillId="0" borderId="27" xfId="2" quotePrefix="1" applyFont="1" applyFill="1" applyBorder="1" applyAlignment="1">
      <alignment horizontal="right" vertical="center" wrapText="1"/>
    </xf>
    <xf numFmtId="3" fontId="117" fillId="35" borderId="21" xfId="11" applyNumberFormat="1" applyFont="1" applyFill="1" applyBorder="1" applyAlignment="1">
      <alignment vertical="center"/>
    </xf>
    <xf numFmtId="169" fontId="117" fillId="35" borderId="21" xfId="11" applyNumberFormat="1" applyFont="1" applyFill="1" applyBorder="1" applyAlignment="1">
      <alignment vertical="center"/>
    </xf>
    <xf numFmtId="0" fontId="82" fillId="35" borderId="27" xfId="6" applyFont="1" applyFill="1" applyBorder="1" applyAlignment="1">
      <alignment horizontal="right" vertical="center" wrapText="1"/>
    </xf>
    <xf numFmtId="0" fontId="0" fillId="3" borderId="12" xfId="0" applyFill="1" applyBorder="1" applyAlignment="1" applyProtection="1">
      <alignment horizontal="left" vertical="top"/>
      <protection locked="0"/>
    </xf>
    <xf numFmtId="0" fontId="0" fillId="3" borderId="50" xfId="0" applyFill="1" applyBorder="1" applyAlignment="1" applyProtection="1">
      <alignment horizontal="left" vertical="top"/>
      <protection locked="0"/>
    </xf>
    <xf numFmtId="0" fontId="95" fillId="0" borderId="0" xfId="0" applyFont="1" applyAlignment="1">
      <alignment horizontal="left" vertical="center" wrapText="1"/>
    </xf>
    <xf numFmtId="0" fontId="96" fillId="0" borderId="0" xfId="0" applyFont="1" applyAlignment="1">
      <alignment horizontal="left" vertical="center" wrapText="1"/>
    </xf>
    <xf numFmtId="0" fontId="69" fillId="40" borderId="27" xfId="0" applyFont="1" applyFill="1" applyBorder="1" applyAlignment="1">
      <alignment horizontal="right" vertical="top" wrapText="1"/>
    </xf>
    <xf numFmtId="49" fontId="68" fillId="3" borderId="11" xfId="0" applyNumberFormat="1" applyFont="1" applyFill="1" applyBorder="1" applyAlignment="1" applyProtection="1">
      <alignment horizontal="center" vertical="center"/>
      <protection locked="0"/>
    </xf>
    <xf numFmtId="0" fontId="113" fillId="40" borderId="47" xfId="0" applyFont="1" applyFill="1" applyBorder="1" applyAlignment="1">
      <alignment horizontal="center" vertical="center" wrapText="1"/>
    </xf>
    <xf numFmtId="0" fontId="113" fillId="40" borderId="15" xfId="0" applyFont="1" applyFill="1" applyBorder="1" applyAlignment="1">
      <alignment horizontal="center" vertical="center" wrapText="1"/>
    </xf>
    <xf numFmtId="0" fontId="126" fillId="0" borderId="0" xfId="0" applyFont="1" applyFill="1" applyAlignment="1">
      <alignment horizontal="left" vertical="top" wrapText="1"/>
    </xf>
    <xf numFmtId="0" fontId="135" fillId="40" borderId="24" xfId="0" applyFont="1" applyFill="1" applyBorder="1" applyAlignment="1">
      <alignment horizontal="left" vertical="center" wrapText="1"/>
    </xf>
    <xf numFmtId="0" fontId="135" fillId="40" borderId="25" xfId="0" applyFont="1" applyFill="1" applyBorder="1" applyAlignment="1">
      <alignment horizontal="left" vertical="center" wrapText="1"/>
    </xf>
    <xf numFmtId="0" fontId="135" fillId="40" borderId="26" xfId="0" applyFont="1" applyFill="1" applyBorder="1" applyAlignment="1">
      <alignment horizontal="left" vertical="center" wrapText="1"/>
    </xf>
    <xf numFmtId="0" fontId="81" fillId="0" borderId="0" xfId="2" applyFont="1" applyFill="1" applyBorder="1" applyAlignment="1">
      <alignment horizontal="left" vertical="center" wrapText="1"/>
    </xf>
    <xf numFmtId="0" fontId="93" fillId="0" borderId="0" xfId="0" applyFont="1" applyFill="1" applyBorder="1" applyAlignment="1">
      <alignment horizontal="center" vertical="center" wrapText="1"/>
    </xf>
    <xf numFmtId="0" fontId="93" fillId="0" borderId="0" xfId="0" quotePrefix="1" applyFont="1" applyAlignment="1">
      <alignment horizontal="center" vertical="center" wrapText="1"/>
    </xf>
    <xf numFmtId="0" fontId="0" fillId="0" borderId="0" xfId="0" quotePrefix="1" applyFill="1" applyAlignment="1">
      <alignment horizontal="left" vertical="top" wrapText="1"/>
    </xf>
    <xf numFmtId="0" fontId="0" fillId="0" borderId="0" xfId="0" applyFill="1" applyAlignment="1">
      <alignment horizontal="left" vertical="top" wrapText="1"/>
    </xf>
    <xf numFmtId="0" fontId="0" fillId="0" borderId="0" xfId="0" applyFill="1" applyAlignment="1">
      <alignment horizontal="center" vertical="top" wrapText="1"/>
    </xf>
    <xf numFmtId="0" fontId="114"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Alignment="1">
      <alignment horizontal="left" vertical="top" wrapText="1"/>
    </xf>
    <xf numFmtId="0" fontId="122" fillId="0" borderId="0" xfId="0" applyFont="1" applyAlignment="1">
      <alignment horizontal="left" vertical="top" wrapText="1"/>
    </xf>
    <xf numFmtId="0" fontId="123" fillId="0" borderId="0" xfId="0" applyFont="1" applyAlignment="1">
      <alignment horizontal="left" vertical="top" wrapText="1"/>
    </xf>
    <xf numFmtId="0" fontId="82" fillId="35" borderId="24" xfId="6" applyFont="1" applyFill="1" applyBorder="1" applyAlignment="1">
      <alignment horizontal="left" vertical="center"/>
    </xf>
    <xf numFmtId="0" fontId="82" fillId="35" borderId="25" xfId="6" applyFont="1" applyFill="1" applyBorder="1" applyAlignment="1">
      <alignment horizontal="left" vertical="center"/>
    </xf>
    <xf numFmtId="0" fontId="84" fillId="35" borderId="24" xfId="6" applyFont="1" applyFill="1" applyBorder="1" applyAlignment="1">
      <alignment horizontal="left" vertical="center"/>
    </xf>
    <xf numFmtId="0" fontId="84" fillId="35" borderId="25" xfId="6" applyFont="1" applyFill="1" applyBorder="1" applyAlignment="1">
      <alignment horizontal="left" vertical="center"/>
    </xf>
    <xf numFmtId="0" fontId="102" fillId="51" borderId="0" xfId="0" quotePrefix="1" applyFont="1" applyFill="1" applyBorder="1" applyAlignment="1">
      <alignment horizontal="center" vertical="center" wrapText="1"/>
    </xf>
    <xf numFmtId="0" fontId="0" fillId="51" borderId="32" xfId="0" applyFill="1" applyBorder="1" applyAlignment="1">
      <alignment horizontal="center" vertical="center" wrapText="1"/>
    </xf>
    <xf numFmtId="0" fontId="100" fillId="40" borderId="47" xfId="0" applyFont="1" applyFill="1" applyBorder="1" applyAlignment="1">
      <alignment horizontal="center" vertical="center" wrapText="1"/>
    </xf>
    <xf numFmtId="0" fontId="100" fillId="40" borderId="15" xfId="0" applyFont="1" applyFill="1" applyBorder="1" applyAlignment="1">
      <alignment horizontal="center" vertical="center" wrapText="1"/>
    </xf>
    <xf numFmtId="0" fontId="100" fillId="40" borderId="48" xfId="0" applyFont="1" applyFill="1" applyBorder="1" applyAlignment="1">
      <alignment horizontal="center" vertical="center" wrapText="1"/>
    </xf>
    <xf numFmtId="0" fontId="95" fillId="0" borderId="43" xfId="0" applyFont="1" applyBorder="1" applyAlignment="1">
      <alignment horizontal="left" vertical="center" wrapText="1"/>
    </xf>
    <xf numFmtId="0" fontId="96" fillId="0" borderId="43" xfId="0" applyFont="1" applyBorder="1" applyAlignment="1">
      <alignment horizontal="left" vertical="center" wrapText="1"/>
    </xf>
    <xf numFmtId="0" fontId="81" fillId="0" borderId="45" xfId="2" applyFont="1" applyFill="1" applyBorder="1" applyAlignment="1">
      <alignment horizontal="left" vertical="center" wrapText="1"/>
    </xf>
    <xf numFmtId="0" fontId="81" fillId="0" borderId="40" xfId="2" applyFont="1" applyFill="1" applyBorder="1" applyAlignment="1">
      <alignment horizontal="left" vertical="center" wrapText="1"/>
    </xf>
    <xf numFmtId="49" fontId="68" fillId="3" borderId="11" xfId="0" applyNumberFormat="1" applyFont="1" applyFill="1" applyBorder="1" applyAlignment="1">
      <alignment horizontal="center" vertical="center"/>
    </xf>
    <xf numFmtId="0" fontId="48" fillId="0" borderId="0" xfId="0" applyFont="1" applyBorder="1" applyAlignment="1">
      <alignment horizontal="center" vertical="center" wrapText="1"/>
    </xf>
    <xf numFmtId="0" fontId="71" fillId="51" borderId="0" xfId="0" quotePrefix="1" applyFont="1" applyFill="1" applyBorder="1" applyAlignment="1">
      <alignment horizontal="left" vertical="top" wrapText="1"/>
    </xf>
    <xf numFmtId="0" fontId="90" fillId="34" borderId="0" xfId="0" applyFont="1" applyFill="1" applyAlignment="1">
      <alignment horizontal="center" vertical="top" wrapText="1"/>
    </xf>
    <xf numFmtId="0" fontId="82" fillId="40" borderId="27" xfId="2" applyFont="1" applyFill="1" applyBorder="1" applyAlignment="1">
      <alignment horizontal="right" vertical="top" wrapText="1"/>
    </xf>
    <xf numFmtId="0" fontId="84" fillId="35" borderId="0" xfId="2" applyFont="1" applyFill="1" applyBorder="1" applyAlignment="1">
      <alignment horizontal="left" vertical="top"/>
    </xf>
  </cellXfs>
  <cellStyles count="2116">
    <cellStyle name="20 % - Accent1" xfId="25" builtinId="30" customBuiltin="1"/>
    <cellStyle name="20 % - Accent1 2" xfId="50"/>
    <cellStyle name="20 % - Accent1 2 2" xfId="87"/>
    <cellStyle name="20 % - Accent1 3" xfId="80"/>
    <cellStyle name="20 % - Accent1 4" xfId="88"/>
    <cellStyle name="20 % - Accent2" xfId="29" builtinId="34" customBuiltin="1"/>
    <cellStyle name="20 % - Accent3" xfId="33" builtinId="38" customBuiltin="1"/>
    <cellStyle name="20 % - Accent3 2" xfId="81"/>
    <cellStyle name="20 % - Accent4" xfId="37" builtinId="42" customBuiltin="1"/>
    <cellStyle name="20 % - Accent5" xfId="41" builtinId="46" customBuiltin="1"/>
    <cellStyle name="20 % - Accent6" xfId="45" builtinId="50" customBuiltin="1"/>
    <cellStyle name="20% - Accent1 2" xfId="73"/>
    <cellStyle name="20% - Accent1 2 2" xfId="2014"/>
    <cellStyle name="20% - Accent1 2 3" xfId="2039"/>
    <cellStyle name="20% - Accent1 2 4" xfId="2077"/>
    <cellStyle name="20% - Accent1 2 5" xfId="2105"/>
    <cellStyle name="40 % - Accent1" xfId="26" builtinId="31" customBuiltin="1"/>
    <cellStyle name="40 % - Accent2" xfId="30" builtinId="35" customBuiltin="1"/>
    <cellStyle name="40 % - Accent3" xfId="34" builtinId="39" customBuiltin="1"/>
    <cellStyle name="40 % - Accent4" xfId="38" builtinId="43" customBuiltin="1"/>
    <cellStyle name="40 % - Accent5" xfId="42" builtinId="47" customBuiltin="1"/>
    <cellStyle name="40 % - Accent6" xfId="46" builtinId="51" customBuiltin="1"/>
    <cellStyle name="60 % - Accent1" xfId="27" builtinId="32" customBuiltin="1"/>
    <cellStyle name="60 % - Accent2" xfId="31" builtinId="36" customBuiltin="1"/>
    <cellStyle name="60 % - Accent3" xfId="35" builtinId="40" customBuiltin="1"/>
    <cellStyle name="60 % - Accent4" xfId="39" builtinId="44" customBuiltin="1"/>
    <cellStyle name="60 % - Accent5" xfId="43" builtinId="48" customBuiltin="1"/>
    <cellStyle name="60 % - Accent6" xfId="47" builtinId="52" customBuiltin="1"/>
    <cellStyle name="60% - Accent4 2" xfId="74"/>
    <cellStyle name="60% - Accent6 2" xfId="75"/>
    <cellStyle name="Accent" xfId="2051"/>
    <cellStyle name="Accent 1" xfId="2052"/>
    <cellStyle name="Accent 2" xfId="2053"/>
    <cellStyle name="Accent 3" xfId="2054"/>
    <cellStyle name="Accent1" xfId="24" builtinId="29" customBuiltin="1"/>
    <cellStyle name="Accent2" xfId="28" builtinId="33" customBuiltin="1"/>
    <cellStyle name="Accent3" xfId="32" builtinId="37" customBuiltin="1"/>
    <cellStyle name="Accent4" xfId="36" builtinId="41" customBuiltin="1"/>
    <cellStyle name="Accent4 2" xfId="85"/>
    <cellStyle name="Accent5" xfId="40" builtinId="45" customBuiltin="1"/>
    <cellStyle name="Accent6" xfId="44" builtinId="49" customBuiltin="1"/>
    <cellStyle name="Avertissement" xfId="21" builtinId="11" customBuiltin="1"/>
    <cellStyle name="Bad" xfId="2055"/>
    <cellStyle name="Calcul" xfId="18" builtinId="22" customBuiltin="1"/>
    <cellStyle name="Cellule liée" xfId="19" builtinId="24" customBuiltin="1"/>
    <cellStyle name="Date" xfId="9"/>
    <cellStyle name="Entrée" xfId="5" builtinId="20" customBuiltin="1"/>
    <cellStyle name="Error" xfId="2056"/>
    <cellStyle name="Euro" xfId="51"/>
    <cellStyle name="Euro 2" xfId="52"/>
    <cellStyle name="Euro 2 2" xfId="1361"/>
    <cellStyle name="Euro 2 2 2" xfId="2031"/>
    <cellStyle name="Euro 2 2 3" xfId="2046"/>
    <cellStyle name="Euro 2 2 4" xfId="2094"/>
    <cellStyle name="Euro 2 2 5" xfId="2112"/>
    <cellStyle name="Euro 2 3" xfId="2010"/>
    <cellStyle name="Euro 2 4" xfId="2036"/>
    <cellStyle name="Euro 2 5" xfId="2071"/>
    <cellStyle name="Euro 2 6" xfId="2101"/>
    <cellStyle name="Euro 3" xfId="53"/>
    <cellStyle name="Euro 3 2" xfId="1362"/>
    <cellStyle name="Euro 3 2 2" xfId="2032"/>
    <cellStyle name="Euro 3 2 3" xfId="2047"/>
    <cellStyle name="Euro 3 2 4" xfId="2095"/>
    <cellStyle name="Euro 3 2 5" xfId="2113"/>
    <cellStyle name="Euro 3 3" xfId="2011"/>
    <cellStyle name="Euro 3 4" xfId="2037"/>
    <cellStyle name="Euro 3 5" xfId="2072"/>
    <cellStyle name="Euro 3 6" xfId="2102"/>
    <cellStyle name="Euro 4" xfId="76"/>
    <cellStyle name="Euro 4 2" xfId="1385"/>
    <cellStyle name="Euro 4 2 2" xfId="2033"/>
    <cellStyle name="Euro 4 2 3" xfId="2048"/>
    <cellStyle name="Euro 4 2 4" xfId="2096"/>
    <cellStyle name="Euro 4 2 5" xfId="2114"/>
    <cellStyle name="Euro 4 3" xfId="2015"/>
    <cellStyle name="Euro 4 4" xfId="2040"/>
    <cellStyle name="Euro 4 5" xfId="2078"/>
    <cellStyle name="Euro 4 6" xfId="2106"/>
    <cellStyle name="Euro_Modèle Officiel - Plan Financier - 8.0" xfId="54"/>
    <cellStyle name="Footnote" xfId="2057"/>
    <cellStyle name="Good" xfId="2058"/>
    <cellStyle name="Heading" xfId="2059"/>
    <cellStyle name="Heading 1" xfId="2060"/>
    <cellStyle name="Heading 2" xfId="2061"/>
    <cellStyle name="Hyperlink" xfId="2069"/>
    <cellStyle name="Insatisfaisant" xfId="15" builtinId="27" customBuiltin="1"/>
    <cellStyle name="Lien hypertexte 2" xfId="55"/>
    <cellStyle name="Lien hypertexte 3" xfId="2115"/>
    <cellStyle name="Milliers" xfId="10" builtinId="3" customBuiltin="1"/>
    <cellStyle name="Milliers [0]" xfId="12" builtinId="6" customBuiltin="1"/>
    <cellStyle name="Milliers 10" xfId="98"/>
    <cellStyle name="Milliers 10 2" xfId="129"/>
    <cellStyle name="Milliers 10 2 2" xfId="2024"/>
    <cellStyle name="Milliers 10 2 3" xfId="2087"/>
    <cellStyle name="Milliers 10 3" xfId="114"/>
    <cellStyle name="Milliers 10 3 2" xfId="2021"/>
    <cellStyle name="Milliers 10 3 3" xfId="2084"/>
    <cellStyle name="Milliers 10 4" xfId="178"/>
    <cellStyle name="Milliers 10 4 2" xfId="2029"/>
    <cellStyle name="Milliers 10 4 3" xfId="2092"/>
    <cellStyle name="Milliers 10 5" xfId="2017"/>
    <cellStyle name="Milliers 10 6" xfId="2080"/>
    <cellStyle name="Milliers 11" xfId="106"/>
    <cellStyle name="Milliers 11 2" xfId="2042"/>
    <cellStyle name="Milliers 11 3" xfId="2108"/>
    <cellStyle name="Milliers 12" xfId="2008"/>
    <cellStyle name="Milliers 12 2" xfId="2097"/>
    <cellStyle name="Milliers 13" xfId="2034"/>
    <cellStyle name="Milliers 13 2" xfId="2099"/>
    <cellStyle name="Milliers 14" xfId="2049"/>
    <cellStyle name="Milliers 2" xfId="57"/>
    <cellStyle name="Milliers 2 2" xfId="58"/>
    <cellStyle name="Milliers 2 2 2" xfId="2012"/>
    <cellStyle name="Milliers 2 2 3" xfId="2073"/>
    <cellStyle name="Milliers 2 3" xfId="2098"/>
    <cellStyle name="Milliers 2_Modèle Officiel - Plan Financier - 8.0" xfId="59"/>
    <cellStyle name="Milliers 3" xfId="60"/>
    <cellStyle name="Milliers 3 2" xfId="61"/>
    <cellStyle name="Milliers 3 2 2" xfId="2013"/>
    <cellStyle name="Milliers 3 2 3" xfId="2074"/>
    <cellStyle name="Milliers 4" xfId="62"/>
    <cellStyle name="Milliers 4 2" xfId="82"/>
    <cellStyle name="Milliers 5" xfId="90"/>
    <cellStyle name="Milliers 6" xfId="56"/>
    <cellStyle name="Milliers 6 2" xfId="2038"/>
    <cellStyle name="Milliers 6 3" xfId="2103"/>
    <cellStyle name="Milliers 7" xfId="94"/>
    <cellStyle name="Milliers 7 2" xfId="2041"/>
    <cellStyle name="Milliers 7 3" xfId="2107"/>
    <cellStyle name="Milliers 8" xfId="96"/>
    <cellStyle name="Milliers 8 2" xfId="128"/>
    <cellStyle name="Milliers 8 2 2" xfId="2023"/>
    <cellStyle name="Milliers 8 2 3" xfId="2086"/>
    <cellStyle name="Milliers 8 3" xfId="113"/>
    <cellStyle name="Milliers 8 3 2" xfId="2020"/>
    <cellStyle name="Milliers 8 3 3" xfId="2083"/>
    <cellStyle name="Milliers 8 4" xfId="177"/>
    <cellStyle name="Milliers 8 4 2" xfId="2028"/>
    <cellStyle name="Milliers 8 4 3" xfId="2091"/>
    <cellStyle name="Milliers 8 5" xfId="2016"/>
    <cellStyle name="Milliers 8 6" xfId="2079"/>
    <cellStyle name="Milliers 9" xfId="99"/>
    <cellStyle name="Milliers 9 2" xfId="138"/>
    <cellStyle name="Milliers 9 2 2" xfId="2025"/>
    <cellStyle name="Milliers 9 2 3" xfId="2088"/>
    <cellStyle name="Milliers 9 3" xfId="115"/>
    <cellStyle name="Milliers 9 3 2" xfId="2022"/>
    <cellStyle name="Milliers 9 3 3" xfId="2085"/>
    <cellStyle name="Milliers 9 4" xfId="179"/>
    <cellStyle name="Milliers 9 4 2" xfId="2030"/>
    <cellStyle name="Milliers 9 4 3" xfId="2093"/>
    <cellStyle name="Milliers 9 5" xfId="2018"/>
    <cellStyle name="Milliers 9 6" xfId="2081"/>
    <cellStyle name="Monétaire" xfId="1" builtinId="4" customBuiltin="1"/>
    <cellStyle name="Monétaire [0]" xfId="13" builtinId="7" customBuiltin="1"/>
    <cellStyle name="Monétaire 2" xfId="64"/>
    <cellStyle name="Monétaire 3" xfId="77"/>
    <cellStyle name="Monétaire 4" xfId="71"/>
    <cellStyle name="Monétaire 5" xfId="63"/>
    <cellStyle name="Neutral" xfId="2062"/>
    <cellStyle name="Neutre" xfId="16" builtinId="28" customBuiltin="1"/>
    <cellStyle name="Normal" xfId="0" builtinId="0" customBuiltin="1"/>
    <cellStyle name="Normal 10" xfId="111"/>
    <cellStyle name="Normal 10 2" xfId="2019"/>
    <cellStyle name="Normal 10 3" xfId="2043"/>
    <cellStyle name="Normal 10 4" xfId="2082"/>
    <cellStyle name="Normal 10 5" xfId="2109"/>
    <cellStyle name="Normal 11" xfId="174"/>
    <cellStyle name="Normal 11 2" xfId="2026"/>
    <cellStyle name="Normal 11 3" xfId="2044"/>
    <cellStyle name="Normal 11 4" xfId="2089"/>
    <cellStyle name="Normal 11 5" xfId="2110"/>
    <cellStyle name="Normal 12" xfId="110"/>
    <cellStyle name="Normal 13" xfId="48"/>
    <cellStyle name="Normal 13 2" xfId="2070"/>
    <cellStyle name="Normal 14" xfId="2009"/>
    <cellStyle name="Normal 15" xfId="2035"/>
    <cellStyle name="Normal 16" xfId="2050"/>
    <cellStyle name="Normal 17" xfId="2100"/>
    <cellStyle name="Normal 2" xfId="65"/>
    <cellStyle name="Normal 2 2" xfId="2075"/>
    <cellStyle name="Normal 2 3" xfId="2063"/>
    <cellStyle name="Normal 3" xfId="66"/>
    <cellStyle name="Normal 3 2" xfId="2076"/>
    <cellStyle name="Normal 3 3" xfId="2068"/>
    <cellStyle name="Normal 4" xfId="67"/>
    <cellStyle name="Normal 5" xfId="89"/>
    <cellStyle name="Normal 6" xfId="49"/>
    <cellStyle name="Normal 7" xfId="95"/>
    <cellStyle name="Normal 7 2" xfId="137"/>
    <cellStyle name="Normal 7 3" xfId="112"/>
    <cellStyle name="Normal 7 4" xfId="176"/>
    <cellStyle name="Normal 8" xfId="102"/>
    <cellStyle name="Normal 9" xfId="104"/>
    <cellStyle name="Normal 9 2" xfId="139"/>
    <cellStyle name="Normal 9 3" xfId="118"/>
    <cellStyle name="Normal 9 4" xfId="180"/>
    <cellStyle name="Note" xfId="22" builtinId="10" customBuiltin="1"/>
    <cellStyle name="Note 2" xfId="2064"/>
    <cellStyle name="Pourcentage" xfId="11" builtinId="5" customBuiltin="1"/>
    <cellStyle name="Pourcentage 2" xfId="69"/>
    <cellStyle name="Pourcentage 3" xfId="70"/>
    <cellStyle name="Pourcentage 3 2" xfId="86"/>
    <cellStyle name="Pourcentage 4" xfId="72"/>
    <cellStyle name="Pourcentage 5" xfId="68"/>
    <cellStyle name="Pourcentage 6" xfId="103"/>
    <cellStyle name="Pourcentage 7" xfId="175"/>
    <cellStyle name="Pourcentage 7 2" xfId="2027"/>
    <cellStyle name="Pourcentage 7 3" xfId="2045"/>
    <cellStyle name="Pourcentage 7 4" xfId="2090"/>
    <cellStyle name="Pourcentage 7 5" xfId="2111"/>
    <cellStyle name="Question en rouge" xfId="93"/>
    <cellStyle name="Question importante" xfId="92"/>
    <cellStyle name="Satisfaisant" xfId="14" builtinId="26" customBuiltin="1"/>
    <cellStyle name="Satisfaisant 2" xfId="84"/>
    <cellStyle name="Sortie" xfId="17" builtinId="21" customBuiltin="1"/>
    <cellStyle name="Standaard_Blad1" xfId="97"/>
    <cellStyle name="Status" xfId="2065"/>
    <cellStyle name="Text" xfId="2066"/>
    <cellStyle name="Texte explicatif" xfId="6" builtinId="53" customBuiltin="1"/>
    <cellStyle name="Titre" xfId="8" builtinId="15" customBuiltin="1"/>
    <cellStyle name="Titre 1" xfId="2"/>
    <cellStyle name="Titre 1 2" xfId="2104"/>
    <cellStyle name="Titre 2" xfId="3" builtinId="17" customBuiltin="1"/>
    <cellStyle name="Titre 3" xfId="4" builtinId="18" customBuiltin="1"/>
    <cellStyle name="Titre 4" xfId="7" builtinId="19" customBuiltin="1"/>
    <cellStyle name="Totaal 2" xfId="78"/>
    <cellStyle name="Totaal 2 10" xfId="1498"/>
    <cellStyle name="Totaal 2 2" xfId="100"/>
    <cellStyle name="Totaal 2 2 10" xfId="116"/>
    <cellStyle name="Totaal 2 2 10 2" xfId="195"/>
    <cellStyle name="Totaal 2 2 10 2 2" xfId="431"/>
    <cellStyle name="Totaal 2 2 10 2 2 2" xfId="855"/>
    <cellStyle name="Totaal 2 2 10 2 2 3" xfId="1255"/>
    <cellStyle name="Totaal 2 2 10 2 2 4" xfId="1664"/>
    <cellStyle name="Totaal 2 2 10 2 2 5" xfId="1906"/>
    <cellStyle name="Totaal 2 2 10 2 3" xfId="619"/>
    <cellStyle name="Totaal 2 2 10 2 4" xfId="1019"/>
    <cellStyle name="Totaal 2 2 10 2 5" xfId="1435"/>
    <cellStyle name="Totaal 2 2 10 3" xfId="187"/>
    <cellStyle name="Totaal 2 2 10 3 2" xfId="423"/>
    <cellStyle name="Totaal 2 2 10 3 2 2" xfId="847"/>
    <cellStyle name="Totaal 2 2 10 3 2 3" xfId="1247"/>
    <cellStyle name="Totaal 2 2 10 3 2 4" xfId="1656"/>
    <cellStyle name="Totaal 2 2 10 3 2 5" xfId="1898"/>
    <cellStyle name="Totaal 2 2 10 3 3" xfId="611"/>
    <cellStyle name="Totaal 2 2 10 3 4" xfId="1011"/>
    <cellStyle name="Totaal 2 2 10 3 5" xfId="1502"/>
    <cellStyle name="Totaal 2 2 10 4" xfId="365"/>
    <cellStyle name="Totaal 2 2 10 4 2" xfId="789"/>
    <cellStyle name="Totaal 2 2 10 4 3" xfId="1189"/>
    <cellStyle name="Totaal 2 2 10 4 4" xfId="1598"/>
    <cellStyle name="Totaal 2 2 10 4 5" xfId="1840"/>
    <cellStyle name="Totaal 2 2 10 5" xfId="305"/>
    <cellStyle name="Totaal 2 2 10 5 2" xfId="729"/>
    <cellStyle name="Totaal 2 2 10 5 3" xfId="1129"/>
    <cellStyle name="Totaal 2 2 10 5 4" xfId="1538"/>
    <cellStyle name="Totaal 2 2 10 5 5" xfId="1780"/>
    <cellStyle name="Totaal 2 2 10 6" xfId="552"/>
    <cellStyle name="Totaal 2 2 10 7" xfId="540"/>
    <cellStyle name="Totaal 2 2 10 8" xfId="1509"/>
    <cellStyle name="Totaal 2 2 11" xfId="184"/>
    <cellStyle name="Totaal 2 2 11 2" xfId="420"/>
    <cellStyle name="Totaal 2 2 11 2 2" xfId="844"/>
    <cellStyle name="Totaal 2 2 11 2 3" xfId="1244"/>
    <cellStyle name="Totaal 2 2 11 2 4" xfId="1653"/>
    <cellStyle name="Totaal 2 2 11 2 5" xfId="1895"/>
    <cellStyle name="Totaal 2 2 11 3" xfId="608"/>
    <cellStyle name="Totaal 2 2 11 4" xfId="1008"/>
    <cellStyle name="Totaal 2 2 11 5" xfId="1512"/>
    <cellStyle name="Totaal 2 2 12" xfId="359"/>
    <cellStyle name="Totaal 2 2 12 2" xfId="783"/>
    <cellStyle name="Totaal 2 2 12 3" xfId="1183"/>
    <cellStyle name="Totaal 2 2 12 4" xfId="1592"/>
    <cellStyle name="Totaal 2 2 12 5" xfId="1834"/>
    <cellStyle name="Totaal 2 2 13" xfId="299"/>
    <cellStyle name="Totaal 2 2 13 2" xfId="723"/>
    <cellStyle name="Totaal 2 2 13 3" xfId="1123"/>
    <cellStyle name="Totaal 2 2 13 4" xfId="1532"/>
    <cellStyle name="Totaal 2 2 13 5" xfId="1774"/>
    <cellStyle name="Totaal 2 2 14" xfId="544"/>
    <cellStyle name="Totaal 2 2 15" xfId="547"/>
    <cellStyle name="Totaal 2 2 16" xfId="1462"/>
    <cellStyle name="Totaal 2 2 2" xfId="123"/>
    <cellStyle name="Totaal 2 2 2 2" xfId="201"/>
    <cellStyle name="Totaal 2 2 2 2 2" xfId="437"/>
    <cellStyle name="Totaal 2 2 2 2 2 2" xfId="861"/>
    <cellStyle name="Totaal 2 2 2 2 2 3" xfId="1261"/>
    <cellStyle name="Totaal 2 2 2 2 2 4" xfId="1670"/>
    <cellStyle name="Totaal 2 2 2 2 2 5" xfId="1912"/>
    <cellStyle name="Totaal 2 2 2 2 3" xfId="625"/>
    <cellStyle name="Totaal 2 2 2 2 4" xfId="1025"/>
    <cellStyle name="Totaal 2 2 2 2 5" xfId="1426"/>
    <cellStyle name="Totaal 2 2 2 3" xfId="251"/>
    <cellStyle name="Totaal 2 2 2 3 2" xfId="487"/>
    <cellStyle name="Totaal 2 2 2 3 2 2" xfId="911"/>
    <cellStyle name="Totaal 2 2 2 3 2 3" xfId="1311"/>
    <cellStyle name="Totaal 2 2 2 3 2 4" xfId="1720"/>
    <cellStyle name="Totaal 2 2 2 3 2 5" xfId="1962"/>
    <cellStyle name="Totaal 2 2 2 3 3" xfId="675"/>
    <cellStyle name="Totaal 2 2 2 3 4" xfId="1075"/>
    <cellStyle name="Totaal 2 2 2 3 5" xfId="1417"/>
    <cellStyle name="Totaal 2 2 2 4" xfId="371"/>
    <cellStyle name="Totaal 2 2 2 4 2" xfId="795"/>
    <cellStyle name="Totaal 2 2 2 4 3" xfId="1195"/>
    <cellStyle name="Totaal 2 2 2 4 4" xfId="1604"/>
    <cellStyle name="Totaal 2 2 2 4 5" xfId="1846"/>
    <cellStyle name="Totaal 2 2 2 5" xfId="311"/>
    <cellStyle name="Totaal 2 2 2 5 2" xfId="735"/>
    <cellStyle name="Totaal 2 2 2 5 3" xfId="1135"/>
    <cellStyle name="Totaal 2 2 2 5 4" xfId="1544"/>
    <cellStyle name="Totaal 2 2 2 5 5" xfId="1786"/>
    <cellStyle name="Totaal 2 2 2 6" xfId="558"/>
    <cellStyle name="Totaal 2 2 2 7" xfId="959"/>
    <cellStyle name="Totaal 2 2 2 8" xfId="1478"/>
    <cellStyle name="Totaal 2 2 3" xfId="126"/>
    <cellStyle name="Totaal 2 2 3 2" xfId="204"/>
    <cellStyle name="Totaal 2 2 3 2 2" xfId="440"/>
    <cellStyle name="Totaal 2 2 3 2 2 2" xfId="864"/>
    <cellStyle name="Totaal 2 2 3 2 2 3" xfId="1264"/>
    <cellStyle name="Totaal 2 2 3 2 2 4" xfId="1673"/>
    <cellStyle name="Totaal 2 2 3 2 2 5" xfId="1915"/>
    <cellStyle name="Totaal 2 2 3 2 3" xfId="628"/>
    <cellStyle name="Totaal 2 2 3 2 4" xfId="1028"/>
    <cellStyle name="Totaal 2 2 3 2 5" xfId="1448"/>
    <cellStyle name="Totaal 2 2 3 3" xfId="254"/>
    <cellStyle name="Totaal 2 2 3 3 2" xfId="490"/>
    <cellStyle name="Totaal 2 2 3 3 2 2" xfId="914"/>
    <cellStyle name="Totaal 2 2 3 3 2 3" xfId="1314"/>
    <cellStyle name="Totaal 2 2 3 3 2 4" xfId="1723"/>
    <cellStyle name="Totaal 2 2 3 3 2 5" xfId="1965"/>
    <cellStyle name="Totaal 2 2 3 3 3" xfId="678"/>
    <cellStyle name="Totaal 2 2 3 3 4" xfId="1078"/>
    <cellStyle name="Totaal 2 2 3 3 5" xfId="1380"/>
    <cellStyle name="Totaal 2 2 3 4" xfId="374"/>
    <cellStyle name="Totaal 2 2 3 4 2" xfId="798"/>
    <cellStyle name="Totaal 2 2 3 4 3" xfId="1198"/>
    <cellStyle name="Totaal 2 2 3 4 4" xfId="1607"/>
    <cellStyle name="Totaal 2 2 3 4 5" xfId="1849"/>
    <cellStyle name="Totaal 2 2 3 5" xfId="314"/>
    <cellStyle name="Totaal 2 2 3 5 2" xfId="738"/>
    <cellStyle name="Totaal 2 2 3 5 3" xfId="1138"/>
    <cellStyle name="Totaal 2 2 3 5 4" xfId="1547"/>
    <cellStyle name="Totaal 2 2 3 5 5" xfId="1789"/>
    <cellStyle name="Totaal 2 2 3 6" xfId="561"/>
    <cellStyle name="Totaal 2 2 3 7" xfId="962"/>
    <cellStyle name="Totaal 2 2 3 8" xfId="1483"/>
    <cellStyle name="Totaal 2 2 4" xfId="144"/>
    <cellStyle name="Totaal 2 2 4 2" xfId="217"/>
    <cellStyle name="Totaal 2 2 4 2 2" xfId="453"/>
    <cellStyle name="Totaal 2 2 4 2 2 2" xfId="877"/>
    <cellStyle name="Totaal 2 2 4 2 2 3" xfId="1277"/>
    <cellStyle name="Totaal 2 2 4 2 2 4" xfId="1686"/>
    <cellStyle name="Totaal 2 2 4 2 2 5" xfId="1928"/>
    <cellStyle name="Totaal 2 2 4 2 3" xfId="641"/>
    <cellStyle name="Totaal 2 2 4 2 4" xfId="1041"/>
    <cellStyle name="Totaal 2 2 4 2 5" xfId="1464"/>
    <cellStyle name="Totaal 2 2 4 3" xfId="267"/>
    <cellStyle name="Totaal 2 2 4 3 2" xfId="503"/>
    <cellStyle name="Totaal 2 2 4 3 2 2" xfId="927"/>
    <cellStyle name="Totaal 2 2 4 3 2 3" xfId="1327"/>
    <cellStyle name="Totaal 2 2 4 3 2 4" xfId="1736"/>
    <cellStyle name="Totaal 2 2 4 3 2 5" xfId="1978"/>
    <cellStyle name="Totaal 2 2 4 3 3" xfId="691"/>
    <cellStyle name="Totaal 2 2 4 3 4" xfId="1091"/>
    <cellStyle name="Totaal 2 2 4 3 5" xfId="1399"/>
    <cellStyle name="Totaal 2 2 4 4" xfId="387"/>
    <cellStyle name="Totaal 2 2 4 4 2" xfId="811"/>
    <cellStyle name="Totaal 2 2 4 4 3" xfId="1211"/>
    <cellStyle name="Totaal 2 2 4 4 4" xfId="1620"/>
    <cellStyle name="Totaal 2 2 4 4 5" xfId="1862"/>
    <cellStyle name="Totaal 2 2 4 5" xfId="327"/>
    <cellStyle name="Totaal 2 2 4 5 2" xfId="751"/>
    <cellStyle name="Totaal 2 2 4 5 3" xfId="1151"/>
    <cellStyle name="Totaal 2 2 4 5 4" xfId="1560"/>
    <cellStyle name="Totaal 2 2 4 5 5" xfId="1802"/>
    <cellStyle name="Totaal 2 2 4 6" xfId="574"/>
    <cellStyle name="Totaal 2 2 4 7" xfId="975"/>
    <cellStyle name="Totaal 2 2 4 8" xfId="1451"/>
    <cellStyle name="Totaal 2 2 5" xfId="131"/>
    <cellStyle name="Totaal 2 2 5 2" xfId="207"/>
    <cellStyle name="Totaal 2 2 5 2 2" xfId="443"/>
    <cellStyle name="Totaal 2 2 5 2 2 2" xfId="867"/>
    <cellStyle name="Totaal 2 2 5 2 2 3" xfId="1267"/>
    <cellStyle name="Totaal 2 2 5 2 2 4" xfId="1676"/>
    <cellStyle name="Totaal 2 2 5 2 2 5" xfId="1918"/>
    <cellStyle name="Totaal 2 2 5 2 3" xfId="631"/>
    <cellStyle name="Totaal 2 2 5 2 4" xfId="1031"/>
    <cellStyle name="Totaal 2 2 5 2 5" xfId="1434"/>
    <cellStyle name="Totaal 2 2 5 3" xfId="257"/>
    <cellStyle name="Totaal 2 2 5 3 2" xfId="493"/>
    <cellStyle name="Totaal 2 2 5 3 2 2" xfId="917"/>
    <cellStyle name="Totaal 2 2 5 3 2 3" xfId="1317"/>
    <cellStyle name="Totaal 2 2 5 3 2 4" xfId="1726"/>
    <cellStyle name="Totaal 2 2 5 3 2 5" xfId="1968"/>
    <cellStyle name="Totaal 2 2 5 3 3" xfId="681"/>
    <cellStyle name="Totaal 2 2 5 3 4" xfId="1081"/>
    <cellStyle name="Totaal 2 2 5 3 5" xfId="1460"/>
    <cellStyle name="Totaal 2 2 5 4" xfId="377"/>
    <cellStyle name="Totaal 2 2 5 4 2" xfId="801"/>
    <cellStyle name="Totaal 2 2 5 4 3" xfId="1201"/>
    <cellStyle name="Totaal 2 2 5 4 4" xfId="1610"/>
    <cellStyle name="Totaal 2 2 5 4 5" xfId="1852"/>
    <cellStyle name="Totaal 2 2 5 5" xfId="317"/>
    <cellStyle name="Totaal 2 2 5 5 2" xfId="741"/>
    <cellStyle name="Totaal 2 2 5 5 3" xfId="1141"/>
    <cellStyle name="Totaal 2 2 5 5 4" xfId="1550"/>
    <cellStyle name="Totaal 2 2 5 5 5" xfId="1792"/>
    <cellStyle name="Totaal 2 2 5 6" xfId="564"/>
    <cellStyle name="Totaal 2 2 5 7" xfId="965"/>
    <cellStyle name="Totaal 2 2 5 8" xfId="1423"/>
    <cellStyle name="Totaal 2 2 6" xfId="155"/>
    <cellStyle name="Totaal 2 2 6 2" xfId="228"/>
    <cellStyle name="Totaal 2 2 6 2 2" xfId="464"/>
    <cellStyle name="Totaal 2 2 6 2 2 2" xfId="888"/>
    <cellStyle name="Totaal 2 2 6 2 2 3" xfId="1288"/>
    <cellStyle name="Totaal 2 2 6 2 2 4" xfId="1697"/>
    <cellStyle name="Totaal 2 2 6 2 2 5" xfId="1939"/>
    <cellStyle name="Totaal 2 2 6 2 3" xfId="652"/>
    <cellStyle name="Totaal 2 2 6 2 4" xfId="1052"/>
    <cellStyle name="Totaal 2 2 6 2 5" xfId="1456"/>
    <cellStyle name="Totaal 2 2 6 3" xfId="278"/>
    <cellStyle name="Totaal 2 2 6 3 2" xfId="514"/>
    <cellStyle name="Totaal 2 2 6 3 2 2" xfId="938"/>
    <cellStyle name="Totaal 2 2 6 3 2 3" xfId="1338"/>
    <cellStyle name="Totaal 2 2 6 3 2 4" xfId="1747"/>
    <cellStyle name="Totaal 2 2 6 3 2 5" xfId="1989"/>
    <cellStyle name="Totaal 2 2 6 3 3" xfId="702"/>
    <cellStyle name="Totaal 2 2 6 3 4" xfId="1102"/>
    <cellStyle name="Totaal 2 2 6 3 5" xfId="1433"/>
    <cellStyle name="Totaal 2 2 6 4" xfId="398"/>
    <cellStyle name="Totaal 2 2 6 4 2" xfId="822"/>
    <cellStyle name="Totaal 2 2 6 4 3" xfId="1222"/>
    <cellStyle name="Totaal 2 2 6 4 4" xfId="1631"/>
    <cellStyle name="Totaal 2 2 6 4 5" xfId="1873"/>
    <cellStyle name="Totaal 2 2 6 5" xfId="338"/>
    <cellStyle name="Totaal 2 2 6 5 2" xfId="762"/>
    <cellStyle name="Totaal 2 2 6 5 3" xfId="1162"/>
    <cellStyle name="Totaal 2 2 6 5 4" xfId="1571"/>
    <cellStyle name="Totaal 2 2 6 5 5" xfId="1813"/>
    <cellStyle name="Totaal 2 2 6 6" xfId="585"/>
    <cellStyle name="Totaal 2 2 6 7" xfId="986"/>
    <cellStyle name="Totaal 2 2 6 8" xfId="1485"/>
    <cellStyle name="Totaal 2 2 7" xfId="121"/>
    <cellStyle name="Totaal 2 2 7 2" xfId="199"/>
    <cellStyle name="Totaal 2 2 7 2 2" xfId="435"/>
    <cellStyle name="Totaal 2 2 7 2 2 2" xfId="859"/>
    <cellStyle name="Totaal 2 2 7 2 2 3" xfId="1259"/>
    <cellStyle name="Totaal 2 2 7 2 2 4" xfId="1668"/>
    <cellStyle name="Totaal 2 2 7 2 2 5" xfId="1910"/>
    <cellStyle name="Totaal 2 2 7 2 3" xfId="623"/>
    <cellStyle name="Totaal 2 2 7 2 4" xfId="1023"/>
    <cellStyle name="Totaal 2 2 7 2 5" xfId="1503"/>
    <cellStyle name="Totaal 2 2 7 3" xfId="249"/>
    <cellStyle name="Totaal 2 2 7 3 2" xfId="485"/>
    <cellStyle name="Totaal 2 2 7 3 2 2" xfId="909"/>
    <cellStyle name="Totaal 2 2 7 3 2 3" xfId="1309"/>
    <cellStyle name="Totaal 2 2 7 3 2 4" xfId="1718"/>
    <cellStyle name="Totaal 2 2 7 3 2 5" xfId="1960"/>
    <cellStyle name="Totaal 2 2 7 3 3" xfId="673"/>
    <cellStyle name="Totaal 2 2 7 3 4" xfId="1073"/>
    <cellStyle name="Totaal 2 2 7 3 5" xfId="1416"/>
    <cellStyle name="Totaal 2 2 7 4" xfId="369"/>
    <cellStyle name="Totaal 2 2 7 4 2" xfId="793"/>
    <cellStyle name="Totaal 2 2 7 4 3" xfId="1193"/>
    <cellStyle name="Totaal 2 2 7 4 4" xfId="1602"/>
    <cellStyle name="Totaal 2 2 7 4 5" xfId="1844"/>
    <cellStyle name="Totaal 2 2 7 5" xfId="309"/>
    <cellStyle name="Totaal 2 2 7 5 2" xfId="733"/>
    <cellStyle name="Totaal 2 2 7 5 3" xfId="1133"/>
    <cellStyle name="Totaal 2 2 7 5 4" xfId="1542"/>
    <cellStyle name="Totaal 2 2 7 5 5" xfId="1784"/>
    <cellStyle name="Totaal 2 2 7 6" xfId="556"/>
    <cellStyle name="Totaal 2 2 7 7" xfId="957"/>
    <cellStyle name="Totaal 2 2 7 8" xfId="1444"/>
    <cellStyle name="Totaal 2 2 8" xfId="124"/>
    <cellStyle name="Totaal 2 2 8 2" xfId="202"/>
    <cellStyle name="Totaal 2 2 8 2 2" xfId="438"/>
    <cellStyle name="Totaal 2 2 8 2 2 2" xfId="862"/>
    <cellStyle name="Totaal 2 2 8 2 2 3" xfId="1262"/>
    <cellStyle name="Totaal 2 2 8 2 2 4" xfId="1671"/>
    <cellStyle name="Totaal 2 2 8 2 2 5" xfId="1913"/>
    <cellStyle name="Totaal 2 2 8 2 3" xfId="626"/>
    <cellStyle name="Totaal 2 2 8 2 4" xfId="1026"/>
    <cellStyle name="Totaal 2 2 8 2 5" xfId="1521"/>
    <cellStyle name="Totaal 2 2 8 3" xfId="252"/>
    <cellStyle name="Totaal 2 2 8 3 2" xfId="488"/>
    <cellStyle name="Totaal 2 2 8 3 2 2" xfId="912"/>
    <cellStyle name="Totaal 2 2 8 3 2 3" xfId="1312"/>
    <cellStyle name="Totaal 2 2 8 3 2 4" xfId="1721"/>
    <cellStyle name="Totaal 2 2 8 3 2 5" xfId="1963"/>
    <cellStyle name="Totaal 2 2 8 3 3" xfId="676"/>
    <cellStyle name="Totaal 2 2 8 3 4" xfId="1076"/>
    <cellStyle name="Totaal 2 2 8 3 5" xfId="1357"/>
    <cellStyle name="Totaal 2 2 8 4" xfId="372"/>
    <cellStyle name="Totaal 2 2 8 4 2" xfId="796"/>
    <cellStyle name="Totaal 2 2 8 4 3" xfId="1196"/>
    <cellStyle name="Totaal 2 2 8 4 4" xfId="1605"/>
    <cellStyle name="Totaal 2 2 8 4 5" xfId="1847"/>
    <cellStyle name="Totaal 2 2 8 5" xfId="312"/>
    <cellStyle name="Totaal 2 2 8 5 2" xfId="736"/>
    <cellStyle name="Totaal 2 2 8 5 3" xfId="1136"/>
    <cellStyle name="Totaal 2 2 8 5 4" xfId="1545"/>
    <cellStyle name="Totaal 2 2 8 5 5" xfId="1787"/>
    <cellStyle name="Totaal 2 2 8 6" xfId="559"/>
    <cellStyle name="Totaal 2 2 8 7" xfId="960"/>
    <cellStyle name="Totaal 2 2 8 8" xfId="1431"/>
    <cellStyle name="Totaal 2 2 9" xfId="132"/>
    <cellStyle name="Totaal 2 2 9 2" xfId="208"/>
    <cellStyle name="Totaal 2 2 9 2 2" xfId="444"/>
    <cellStyle name="Totaal 2 2 9 2 2 2" xfId="868"/>
    <cellStyle name="Totaal 2 2 9 2 2 3" xfId="1268"/>
    <cellStyle name="Totaal 2 2 9 2 2 4" xfId="1677"/>
    <cellStyle name="Totaal 2 2 9 2 2 5" xfId="1919"/>
    <cellStyle name="Totaal 2 2 9 2 3" xfId="632"/>
    <cellStyle name="Totaal 2 2 9 2 4" xfId="1032"/>
    <cellStyle name="Totaal 2 2 9 2 5" xfId="1516"/>
    <cellStyle name="Totaal 2 2 9 3" xfId="258"/>
    <cellStyle name="Totaal 2 2 9 3 2" xfId="494"/>
    <cellStyle name="Totaal 2 2 9 3 2 2" xfId="918"/>
    <cellStyle name="Totaal 2 2 9 3 2 3" xfId="1318"/>
    <cellStyle name="Totaal 2 2 9 3 2 4" xfId="1727"/>
    <cellStyle name="Totaal 2 2 9 3 2 5" xfId="1969"/>
    <cellStyle name="Totaal 2 2 9 3 3" xfId="682"/>
    <cellStyle name="Totaal 2 2 9 3 4" xfId="1082"/>
    <cellStyle name="Totaal 2 2 9 3 5" xfId="1421"/>
    <cellStyle name="Totaal 2 2 9 4" xfId="378"/>
    <cellStyle name="Totaal 2 2 9 4 2" xfId="802"/>
    <cellStyle name="Totaal 2 2 9 4 3" xfId="1202"/>
    <cellStyle name="Totaal 2 2 9 4 4" xfId="1611"/>
    <cellStyle name="Totaal 2 2 9 4 5" xfId="1853"/>
    <cellStyle name="Totaal 2 2 9 5" xfId="318"/>
    <cellStyle name="Totaal 2 2 9 5 2" xfId="742"/>
    <cellStyle name="Totaal 2 2 9 5 3" xfId="1142"/>
    <cellStyle name="Totaal 2 2 9 5 4" xfId="1551"/>
    <cellStyle name="Totaal 2 2 9 5 5" xfId="1793"/>
    <cellStyle name="Totaal 2 2 9 6" xfId="565"/>
    <cellStyle name="Totaal 2 2 9 7" xfId="966"/>
    <cellStyle name="Totaal 2 2 9 8" xfId="1409"/>
    <cellStyle name="Totaal 2 3" xfId="105"/>
    <cellStyle name="Totaal 2 3 10" xfId="119"/>
    <cellStyle name="Totaal 2 3 10 2" xfId="197"/>
    <cellStyle name="Totaal 2 3 10 2 2" xfId="433"/>
    <cellStyle name="Totaal 2 3 10 2 2 2" xfId="857"/>
    <cellStyle name="Totaal 2 3 10 2 2 3" xfId="1257"/>
    <cellStyle name="Totaal 2 3 10 2 2 4" xfId="1666"/>
    <cellStyle name="Totaal 2 3 10 2 2 5" xfId="1908"/>
    <cellStyle name="Totaal 2 3 10 2 3" xfId="621"/>
    <cellStyle name="Totaal 2 3 10 2 4" xfId="1021"/>
    <cellStyle name="Totaal 2 3 10 2 5" xfId="1476"/>
    <cellStyle name="Totaal 2 3 10 3" xfId="188"/>
    <cellStyle name="Totaal 2 3 10 3 2" xfId="424"/>
    <cellStyle name="Totaal 2 3 10 3 2 2" xfId="848"/>
    <cellStyle name="Totaal 2 3 10 3 2 3" xfId="1248"/>
    <cellStyle name="Totaal 2 3 10 3 2 4" xfId="1657"/>
    <cellStyle name="Totaal 2 3 10 3 2 5" xfId="1899"/>
    <cellStyle name="Totaal 2 3 10 3 3" xfId="612"/>
    <cellStyle name="Totaal 2 3 10 3 4" xfId="1012"/>
    <cellStyle name="Totaal 2 3 10 3 5" xfId="1467"/>
    <cellStyle name="Totaal 2 3 10 4" xfId="367"/>
    <cellStyle name="Totaal 2 3 10 4 2" xfId="791"/>
    <cellStyle name="Totaal 2 3 10 4 3" xfId="1191"/>
    <cellStyle name="Totaal 2 3 10 4 4" xfId="1600"/>
    <cellStyle name="Totaal 2 3 10 4 5" xfId="1842"/>
    <cellStyle name="Totaal 2 3 10 5" xfId="307"/>
    <cellStyle name="Totaal 2 3 10 5 2" xfId="731"/>
    <cellStyle name="Totaal 2 3 10 5 3" xfId="1131"/>
    <cellStyle name="Totaal 2 3 10 5 4" xfId="1540"/>
    <cellStyle name="Totaal 2 3 10 5 5" xfId="1782"/>
    <cellStyle name="Totaal 2 3 10 6" xfId="554"/>
    <cellStyle name="Totaal 2 3 10 7" xfId="542"/>
    <cellStyle name="Totaal 2 3 10 8" xfId="1517"/>
    <cellStyle name="Totaal 2 3 11" xfId="190"/>
    <cellStyle name="Totaal 2 3 11 2" xfId="426"/>
    <cellStyle name="Totaal 2 3 11 2 2" xfId="850"/>
    <cellStyle name="Totaal 2 3 11 2 3" xfId="1250"/>
    <cellStyle name="Totaal 2 3 11 2 4" xfId="1659"/>
    <cellStyle name="Totaal 2 3 11 2 5" xfId="1901"/>
    <cellStyle name="Totaal 2 3 11 3" xfId="614"/>
    <cellStyle name="Totaal 2 3 11 4" xfId="1014"/>
    <cellStyle name="Totaal 2 3 11 5" xfId="1471"/>
    <cellStyle name="Totaal 2 3 12" xfId="248"/>
    <cellStyle name="Totaal 2 3 12 2" xfId="484"/>
    <cellStyle name="Totaal 2 3 12 2 2" xfId="908"/>
    <cellStyle name="Totaal 2 3 12 2 3" xfId="1308"/>
    <cellStyle name="Totaal 2 3 12 2 4" xfId="1717"/>
    <cellStyle name="Totaal 2 3 12 2 5" xfId="1959"/>
    <cellStyle name="Totaal 2 3 12 3" xfId="672"/>
    <cellStyle name="Totaal 2 3 12 4" xfId="1072"/>
    <cellStyle name="Totaal 2 3 12 5" xfId="1373"/>
    <cellStyle name="Totaal 2 3 13" xfId="361"/>
    <cellStyle name="Totaal 2 3 13 2" xfId="785"/>
    <cellStyle name="Totaal 2 3 13 3" xfId="1185"/>
    <cellStyle name="Totaal 2 3 13 4" xfId="1594"/>
    <cellStyle name="Totaal 2 3 13 5" xfId="1836"/>
    <cellStyle name="Totaal 2 3 14" xfId="301"/>
    <cellStyle name="Totaal 2 3 14 2" xfId="725"/>
    <cellStyle name="Totaal 2 3 14 3" xfId="1125"/>
    <cellStyle name="Totaal 2 3 14 4" xfId="1534"/>
    <cellStyle name="Totaal 2 3 14 5" xfId="1776"/>
    <cellStyle name="Totaal 2 3 15" xfId="546"/>
    <cellStyle name="Totaal 2 3 16" xfId="536"/>
    <cellStyle name="Totaal 2 3 17" xfId="1495"/>
    <cellStyle name="Totaal 2 3 2" xfId="134"/>
    <cellStyle name="Totaal 2 3 2 2" xfId="210"/>
    <cellStyle name="Totaal 2 3 2 2 2" xfId="446"/>
    <cellStyle name="Totaal 2 3 2 2 2 2" xfId="870"/>
    <cellStyle name="Totaal 2 3 2 2 2 3" xfId="1270"/>
    <cellStyle name="Totaal 2 3 2 2 2 4" xfId="1679"/>
    <cellStyle name="Totaal 2 3 2 2 2 5" xfId="1921"/>
    <cellStyle name="Totaal 2 3 2 2 3" xfId="634"/>
    <cellStyle name="Totaal 2 3 2 2 4" xfId="1034"/>
    <cellStyle name="Totaal 2 3 2 2 5" xfId="1443"/>
    <cellStyle name="Totaal 2 3 2 3" xfId="260"/>
    <cellStyle name="Totaal 2 3 2 3 2" xfId="496"/>
    <cellStyle name="Totaal 2 3 2 3 2 2" xfId="920"/>
    <cellStyle name="Totaal 2 3 2 3 2 3" xfId="1320"/>
    <cellStyle name="Totaal 2 3 2 3 2 4" xfId="1729"/>
    <cellStyle name="Totaal 2 3 2 3 2 5" xfId="1971"/>
    <cellStyle name="Totaal 2 3 2 3 3" xfId="684"/>
    <cellStyle name="Totaal 2 3 2 3 4" xfId="1084"/>
    <cellStyle name="Totaal 2 3 2 3 5" xfId="1407"/>
    <cellStyle name="Totaal 2 3 2 4" xfId="380"/>
    <cellStyle name="Totaal 2 3 2 4 2" xfId="804"/>
    <cellStyle name="Totaal 2 3 2 4 3" xfId="1204"/>
    <cellStyle name="Totaal 2 3 2 4 4" xfId="1613"/>
    <cellStyle name="Totaal 2 3 2 4 5" xfId="1855"/>
    <cellStyle name="Totaal 2 3 2 5" xfId="320"/>
    <cellStyle name="Totaal 2 3 2 5 2" xfId="744"/>
    <cellStyle name="Totaal 2 3 2 5 3" xfId="1144"/>
    <cellStyle name="Totaal 2 3 2 5 4" xfId="1553"/>
    <cellStyle name="Totaal 2 3 2 5 5" xfId="1795"/>
    <cellStyle name="Totaal 2 3 2 6" xfId="567"/>
    <cellStyle name="Totaal 2 3 2 7" xfId="968"/>
    <cellStyle name="Totaal 2 3 2 8" xfId="1388"/>
    <cellStyle name="Totaal 2 3 3" xfId="140"/>
    <cellStyle name="Totaal 2 3 3 2" xfId="213"/>
    <cellStyle name="Totaal 2 3 3 2 2" xfId="449"/>
    <cellStyle name="Totaal 2 3 3 2 2 2" xfId="873"/>
    <cellStyle name="Totaal 2 3 3 2 2 3" xfId="1273"/>
    <cellStyle name="Totaal 2 3 3 2 2 4" xfId="1682"/>
    <cellStyle name="Totaal 2 3 3 2 2 5" xfId="1924"/>
    <cellStyle name="Totaal 2 3 3 2 3" xfId="637"/>
    <cellStyle name="Totaal 2 3 3 2 4" xfId="1037"/>
    <cellStyle name="Totaal 2 3 3 2 5" xfId="1430"/>
    <cellStyle name="Totaal 2 3 3 3" xfId="263"/>
    <cellStyle name="Totaal 2 3 3 3 2" xfId="499"/>
    <cellStyle name="Totaal 2 3 3 3 2 2" xfId="923"/>
    <cellStyle name="Totaal 2 3 3 3 2 3" xfId="1323"/>
    <cellStyle name="Totaal 2 3 3 3 2 4" xfId="1732"/>
    <cellStyle name="Totaal 2 3 3 3 2 5" xfId="1974"/>
    <cellStyle name="Totaal 2 3 3 3 3" xfId="687"/>
    <cellStyle name="Totaal 2 3 3 3 4" xfId="1087"/>
    <cellStyle name="Totaal 2 3 3 3 5" xfId="1432"/>
    <cellStyle name="Totaal 2 3 3 4" xfId="383"/>
    <cellStyle name="Totaal 2 3 3 4 2" xfId="807"/>
    <cellStyle name="Totaal 2 3 3 4 3" xfId="1207"/>
    <cellStyle name="Totaal 2 3 3 4 4" xfId="1616"/>
    <cellStyle name="Totaal 2 3 3 4 5" xfId="1858"/>
    <cellStyle name="Totaal 2 3 3 5" xfId="323"/>
    <cellStyle name="Totaal 2 3 3 5 2" xfId="747"/>
    <cellStyle name="Totaal 2 3 3 5 3" xfId="1147"/>
    <cellStyle name="Totaal 2 3 3 5 4" xfId="1556"/>
    <cellStyle name="Totaal 2 3 3 5 5" xfId="1798"/>
    <cellStyle name="Totaal 2 3 3 6" xfId="570"/>
    <cellStyle name="Totaal 2 3 3 7" xfId="971"/>
    <cellStyle name="Totaal 2 3 3 8" xfId="1499"/>
    <cellStyle name="Totaal 2 3 4" xfId="146"/>
    <cellStyle name="Totaal 2 3 4 2" xfId="219"/>
    <cellStyle name="Totaal 2 3 4 2 2" xfId="455"/>
    <cellStyle name="Totaal 2 3 4 2 2 2" xfId="879"/>
    <cellStyle name="Totaal 2 3 4 2 2 3" xfId="1279"/>
    <cellStyle name="Totaal 2 3 4 2 2 4" xfId="1688"/>
    <cellStyle name="Totaal 2 3 4 2 2 5" xfId="1930"/>
    <cellStyle name="Totaal 2 3 4 2 3" xfId="643"/>
    <cellStyle name="Totaal 2 3 4 2 4" xfId="1043"/>
    <cellStyle name="Totaal 2 3 4 2 5" xfId="1469"/>
    <cellStyle name="Totaal 2 3 4 3" xfId="269"/>
    <cellStyle name="Totaal 2 3 4 3 2" xfId="505"/>
    <cellStyle name="Totaal 2 3 4 3 2 2" xfId="929"/>
    <cellStyle name="Totaal 2 3 4 3 2 3" xfId="1329"/>
    <cellStyle name="Totaal 2 3 4 3 2 4" xfId="1738"/>
    <cellStyle name="Totaal 2 3 4 3 2 5" xfId="1980"/>
    <cellStyle name="Totaal 2 3 4 3 3" xfId="693"/>
    <cellStyle name="Totaal 2 3 4 3 4" xfId="1093"/>
    <cellStyle name="Totaal 2 3 4 3 5" xfId="1370"/>
    <cellStyle name="Totaal 2 3 4 4" xfId="389"/>
    <cellStyle name="Totaal 2 3 4 4 2" xfId="813"/>
    <cellStyle name="Totaal 2 3 4 4 3" xfId="1213"/>
    <cellStyle name="Totaal 2 3 4 4 4" xfId="1622"/>
    <cellStyle name="Totaal 2 3 4 4 5" xfId="1864"/>
    <cellStyle name="Totaal 2 3 4 5" xfId="329"/>
    <cellStyle name="Totaal 2 3 4 5 2" xfId="753"/>
    <cellStyle name="Totaal 2 3 4 5 3" xfId="1153"/>
    <cellStyle name="Totaal 2 3 4 5 4" xfId="1562"/>
    <cellStyle name="Totaal 2 3 4 5 5" xfId="1804"/>
    <cellStyle name="Totaal 2 3 4 6" xfId="576"/>
    <cellStyle name="Totaal 2 3 4 7" xfId="977"/>
    <cellStyle name="Totaal 2 3 4 8" xfId="1493"/>
    <cellStyle name="Totaal 2 3 5" xfId="150"/>
    <cellStyle name="Totaal 2 3 5 2" xfId="223"/>
    <cellStyle name="Totaal 2 3 5 2 2" xfId="459"/>
    <cellStyle name="Totaal 2 3 5 2 2 2" xfId="883"/>
    <cellStyle name="Totaal 2 3 5 2 2 3" xfId="1283"/>
    <cellStyle name="Totaal 2 3 5 2 2 4" xfId="1692"/>
    <cellStyle name="Totaal 2 3 5 2 2 5" xfId="1934"/>
    <cellStyle name="Totaal 2 3 5 2 3" xfId="647"/>
    <cellStyle name="Totaal 2 3 5 2 4" xfId="1047"/>
    <cellStyle name="Totaal 2 3 5 2 5" xfId="1379"/>
    <cellStyle name="Totaal 2 3 5 3" xfId="273"/>
    <cellStyle name="Totaal 2 3 5 3 2" xfId="509"/>
    <cellStyle name="Totaal 2 3 5 3 2 2" xfId="933"/>
    <cellStyle name="Totaal 2 3 5 3 2 3" xfId="1333"/>
    <cellStyle name="Totaal 2 3 5 3 2 4" xfId="1742"/>
    <cellStyle name="Totaal 2 3 5 3 2 5" xfId="1984"/>
    <cellStyle name="Totaal 2 3 5 3 3" xfId="697"/>
    <cellStyle name="Totaal 2 3 5 3 4" xfId="1097"/>
    <cellStyle name="Totaal 2 3 5 3 5" xfId="1366"/>
    <cellStyle name="Totaal 2 3 5 4" xfId="393"/>
    <cellStyle name="Totaal 2 3 5 4 2" xfId="817"/>
    <cellStyle name="Totaal 2 3 5 4 3" xfId="1217"/>
    <cellStyle name="Totaal 2 3 5 4 4" xfId="1626"/>
    <cellStyle name="Totaal 2 3 5 4 5" xfId="1868"/>
    <cellStyle name="Totaal 2 3 5 5" xfId="333"/>
    <cellStyle name="Totaal 2 3 5 5 2" xfId="757"/>
    <cellStyle name="Totaal 2 3 5 5 3" xfId="1157"/>
    <cellStyle name="Totaal 2 3 5 5 4" xfId="1566"/>
    <cellStyle name="Totaal 2 3 5 5 5" xfId="1808"/>
    <cellStyle name="Totaal 2 3 5 6" xfId="580"/>
    <cellStyle name="Totaal 2 3 5 7" xfId="981"/>
    <cellStyle name="Totaal 2 3 5 8" xfId="1446"/>
    <cellStyle name="Totaal 2 3 6" xfId="157"/>
    <cellStyle name="Totaal 2 3 6 2" xfId="230"/>
    <cellStyle name="Totaal 2 3 6 2 2" xfId="466"/>
    <cellStyle name="Totaal 2 3 6 2 2 2" xfId="890"/>
    <cellStyle name="Totaal 2 3 6 2 2 3" xfId="1290"/>
    <cellStyle name="Totaal 2 3 6 2 2 4" xfId="1699"/>
    <cellStyle name="Totaal 2 3 6 2 2 5" xfId="1941"/>
    <cellStyle name="Totaal 2 3 6 2 3" xfId="654"/>
    <cellStyle name="Totaal 2 3 6 2 4" xfId="1054"/>
    <cellStyle name="Totaal 2 3 6 2 5" xfId="1376"/>
    <cellStyle name="Totaal 2 3 6 3" xfId="280"/>
    <cellStyle name="Totaal 2 3 6 3 2" xfId="516"/>
    <cellStyle name="Totaal 2 3 6 3 2 2" xfId="940"/>
    <cellStyle name="Totaal 2 3 6 3 2 3" xfId="1340"/>
    <cellStyle name="Totaal 2 3 6 3 2 4" xfId="1749"/>
    <cellStyle name="Totaal 2 3 6 3 2 5" xfId="1991"/>
    <cellStyle name="Totaal 2 3 6 3 3" xfId="704"/>
    <cellStyle name="Totaal 2 3 6 3 4" xfId="1104"/>
    <cellStyle name="Totaal 2 3 6 3 5" xfId="1363"/>
    <cellStyle name="Totaal 2 3 6 4" xfId="400"/>
    <cellStyle name="Totaal 2 3 6 4 2" xfId="824"/>
    <cellStyle name="Totaal 2 3 6 4 3" xfId="1224"/>
    <cellStyle name="Totaal 2 3 6 4 4" xfId="1633"/>
    <cellStyle name="Totaal 2 3 6 4 5" xfId="1875"/>
    <cellStyle name="Totaal 2 3 6 5" xfId="340"/>
    <cellStyle name="Totaal 2 3 6 5 2" xfId="764"/>
    <cellStyle name="Totaal 2 3 6 5 3" xfId="1164"/>
    <cellStyle name="Totaal 2 3 6 5 4" xfId="1573"/>
    <cellStyle name="Totaal 2 3 6 5 5" xfId="1815"/>
    <cellStyle name="Totaal 2 3 6 6" xfId="587"/>
    <cellStyle name="Totaal 2 3 6 7" xfId="988"/>
    <cellStyle name="Totaal 2 3 6 8" xfId="1504"/>
    <cellStyle name="Totaal 2 3 7" xfId="161"/>
    <cellStyle name="Totaal 2 3 7 2" xfId="234"/>
    <cellStyle name="Totaal 2 3 7 2 2" xfId="470"/>
    <cellStyle name="Totaal 2 3 7 2 2 2" xfId="894"/>
    <cellStyle name="Totaal 2 3 7 2 2 3" xfId="1294"/>
    <cellStyle name="Totaal 2 3 7 2 2 4" xfId="1703"/>
    <cellStyle name="Totaal 2 3 7 2 2 5" xfId="1945"/>
    <cellStyle name="Totaal 2 3 7 2 3" xfId="658"/>
    <cellStyle name="Totaal 2 3 7 2 4" xfId="1058"/>
    <cellStyle name="Totaal 2 3 7 2 5" xfId="1377"/>
    <cellStyle name="Totaal 2 3 7 3" xfId="284"/>
    <cellStyle name="Totaal 2 3 7 3 2" xfId="520"/>
    <cellStyle name="Totaal 2 3 7 3 2 2" xfId="944"/>
    <cellStyle name="Totaal 2 3 7 3 2 3" xfId="1344"/>
    <cellStyle name="Totaal 2 3 7 3 2 4" xfId="1753"/>
    <cellStyle name="Totaal 2 3 7 3 2 5" xfId="1995"/>
    <cellStyle name="Totaal 2 3 7 3 3" xfId="708"/>
    <cellStyle name="Totaal 2 3 7 3 4" xfId="1108"/>
    <cellStyle name="Totaal 2 3 7 3 5" xfId="1383"/>
    <cellStyle name="Totaal 2 3 7 4" xfId="404"/>
    <cellStyle name="Totaal 2 3 7 4 2" xfId="828"/>
    <cellStyle name="Totaal 2 3 7 4 3" xfId="1228"/>
    <cellStyle name="Totaal 2 3 7 4 4" xfId="1637"/>
    <cellStyle name="Totaal 2 3 7 4 5" xfId="1879"/>
    <cellStyle name="Totaal 2 3 7 5" xfId="344"/>
    <cellStyle name="Totaal 2 3 7 5 2" xfId="768"/>
    <cellStyle name="Totaal 2 3 7 5 3" xfId="1168"/>
    <cellStyle name="Totaal 2 3 7 5 4" xfId="1577"/>
    <cellStyle name="Totaal 2 3 7 5 5" xfId="1819"/>
    <cellStyle name="Totaal 2 3 7 6" xfId="591"/>
    <cellStyle name="Totaal 2 3 7 7" xfId="992"/>
    <cellStyle name="Totaal 2 3 7 8" xfId="1468"/>
    <cellStyle name="Totaal 2 3 8" xfId="166"/>
    <cellStyle name="Totaal 2 3 8 2" xfId="239"/>
    <cellStyle name="Totaal 2 3 8 2 2" xfId="475"/>
    <cellStyle name="Totaal 2 3 8 2 2 2" xfId="899"/>
    <cellStyle name="Totaal 2 3 8 2 2 3" xfId="1299"/>
    <cellStyle name="Totaal 2 3 8 2 2 4" xfId="1708"/>
    <cellStyle name="Totaal 2 3 8 2 2 5" xfId="1950"/>
    <cellStyle name="Totaal 2 3 8 2 3" xfId="663"/>
    <cellStyle name="Totaal 2 3 8 2 4" xfId="1063"/>
    <cellStyle name="Totaal 2 3 8 2 5" xfId="1410"/>
    <cellStyle name="Totaal 2 3 8 3" xfId="289"/>
    <cellStyle name="Totaal 2 3 8 3 2" xfId="525"/>
    <cellStyle name="Totaal 2 3 8 3 2 2" xfId="949"/>
    <cellStyle name="Totaal 2 3 8 3 2 3" xfId="1349"/>
    <cellStyle name="Totaal 2 3 8 3 2 4" xfId="1758"/>
    <cellStyle name="Totaal 2 3 8 3 2 5" xfId="2000"/>
    <cellStyle name="Totaal 2 3 8 3 3" xfId="713"/>
    <cellStyle name="Totaal 2 3 8 3 4" xfId="1113"/>
    <cellStyle name="Totaal 2 3 8 3 5" xfId="1396"/>
    <cellStyle name="Totaal 2 3 8 4" xfId="409"/>
    <cellStyle name="Totaal 2 3 8 4 2" xfId="833"/>
    <cellStyle name="Totaal 2 3 8 4 3" xfId="1233"/>
    <cellStyle name="Totaal 2 3 8 4 4" xfId="1642"/>
    <cellStyle name="Totaal 2 3 8 4 5" xfId="1884"/>
    <cellStyle name="Totaal 2 3 8 5" xfId="349"/>
    <cellStyle name="Totaal 2 3 8 5 2" xfId="773"/>
    <cellStyle name="Totaal 2 3 8 5 3" xfId="1173"/>
    <cellStyle name="Totaal 2 3 8 5 4" xfId="1582"/>
    <cellStyle name="Totaal 2 3 8 5 5" xfId="1824"/>
    <cellStyle name="Totaal 2 3 8 6" xfId="596"/>
    <cellStyle name="Totaal 2 3 8 7" xfId="997"/>
    <cellStyle name="Totaal 2 3 8 8" xfId="1527"/>
    <cellStyle name="Totaal 2 3 9" xfId="170"/>
    <cellStyle name="Totaal 2 3 9 2" xfId="243"/>
    <cellStyle name="Totaal 2 3 9 2 2" xfId="479"/>
    <cellStyle name="Totaal 2 3 9 2 2 2" xfId="903"/>
    <cellStyle name="Totaal 2 3 9 2 2 3" xfId="1303"/>
    <cellStyle name="Totaal 2 3 9 2 2 4" xfId="1712"/>
    <cellStyle name="Totaal 2 3 9 2 2 5" xfId="1954"/>
    <cellStyle name="Totaal 2 3 9 2 3" xfId="667"/>
    <cellStyle name="Totaal 2 3 9 2 4" xfId="1067"/>
    <cellStyle name="Totaal 2 3 9 2 5" xfId="1403"/>
    <cellStyle name="Totaal 2 3 9 3" xfId="293"/>
    <cellStyle name="Totaal 2 3 9 3 2" xfId="529"/>
    <cellStyle name="Totaal 2 3 9 3 2 2" xfId="953"/>
    <cellStyle name="Totaal 2 3 9 3 2 3" xfId="1353"/>
    <cellStyle name="Totaal 2 3 9 3 2 4" xfId="1762"/>
    <cellStyle name="Totaal 2 3 9 3 2 5" xfId="2004"/>
    <cellStyle name="Totaal 2 3 9 3 3" xfId="717"/>
    <cellStyle name="Totaal 2 3 9 3 4" xfId="1117"/>
    <cellStyle name="Totaal 2 3 9 3 5" xfId="1768"/>
    <cellStyle name="Totaal 2 3 9 4" xfId="413"/>
    <cellStyle name="Totaal 2 3 9 4 2" xfId="837"/>
    <cellStyle name="Totaal 2 3 9 4 3" xfId="1237"/>
    <cellStyle name="Totaal 2 3 9 4 4" xfId="1646"/>
    <cellStyle name="Totaal 2 3 9 4 5" xfId="1888"/>
    <cellStyle name="Totaal 2 3 9 5" xfId="353"/>
    <cellStyle name="Totaal 2 3 9 5 2" xfId="777"/>
    <cellStyle name="Totaal 2 3 9 5 3" xfId="1177"/>
    <cellStyle name="Totaal 2 3 9 5 4" xfId="1586"/>
    <cellStyle name="Totaal 2 3 9 5 5" xfId="1828"/>
    <cellStyle name="Totaal 2 3 9 6" xfId="600"/>
    <cellStyle name="Totaal 2 3 9 7" xfId="1001"/>
    <cellStyle name="Totaal 2 3 9 8" xfId="1494"/>
    <cellStyle name="Totaal 2 4" xfId="109"/>
    <cellStyle name="Totaal 2 4 10" xfId="194"/>
    <cellStyle name="Totaal 2 4 10 2" xfId="430"/>
    <cellStyle name="Totaal 2 4 10 2 2" xfId="854"/>
    <cellStyle name="Totaal 2 4 10 2 3" xfId="1254"/>
    <cellStyle name="Totaal 2 4 10 2 4" xfId="1663"/>
    <cellStyle name="Totaal 2 4 10 2 5" xfId="1905"/>
    <cellStyle name="Totaal 2 4 10 3" xfId="618"/>
    <cellStyle name="Totaal 2 4 10 4" xfId="1018"/>
    <cellStyle name="Totaal 2 4 10 5" xfId="1481"/>
    <cellStyle name="Totaal 2 4 11" xfId="182"/>
    <cellStyle name="Totaal 2 4 11 2" xfId="418"/>
    <cellStyle name="Totaal 2 4 11 2 2" xfId="842"/>
    <cellStyle name="Totaal 2 4 11 2 3" xfId="1242"/>
    <cellStyle name="Totaal 2 4 11 2 4" xfId="1651"/>
    <cellStyle name="Totaal 2 4 11 2 5" xfId="1893"/>
    <cellStyle name="Totaal 2 4 11 3" xfId="606"/>
    <cellStyle name="Totaal 2 4 11 4" xfId="1006"/>
    <cellStyle name="Totaal 2 4 11 5" xfId="1484"/>
    <cellStyle name="Totaal 2 4 12" xfId="364"/>
    <cellStyle name="Totaal 2 4 12 2" xfId="788"/>
    <cellStyle name="Totaal 2 4 12 3" xfId="1188"/>
    <cellStyle name="Totaal 2 4 12 4" xfId="1597"/>
    <cellStyle name="Totaal 2 4 12 5" xfId="1839"/>
    <cellStyle name="Totaal 2 4 13" xfId="304"/>
    <cellStyle name="Totaal 2 4 13 2" xfId="728"/>
    <cellStyle name="Totaal 2 4 13 3" xfId="1128"/>
    <cellStyle name="Totaal 2 4 13 4" xfId="1537"/>
    <cellStyle name="Totaal 2 4 13 5" xfId="1779"/>
    <cellStyle name="Totaal 2 4 14" xfId="550"/>
    <cellStyle name="Totaal 2 4 15" xfId="534"/>
    <cellStyle name="Totaal 2 4 16" xfId="1447"/>
    <cellStyle name="Totaal 2 4 2" xfId="122"/>
    <cellStyle name="Totaal 2 4 2 2" xfId="200"/>
    <cellStyle name="Totaal 2 4 2 2 2" xfId="436"/>
    <cellStyle name="Totaal 2 4 2 2 2 2" xfId="860"/>
    <cellStyle name="Totaal 2 4 2 2 2 3" xfId="1260"/>
    <cellStyle name="Totaal 2 4 2 2 2 4" xfId="1669"/>
    <cellStyle name="Totaal 2 4 2 2 2 5" xfId="1911"/>
    <cellStyle name="Totaal 2 4 2 2 3" xfId="624"/>
    <cellStyle name="Totaal 2 4 2 2 4" xfId="1024"/>
    <cellStyle name="Totaal 2 4 2 2 5" xfId="1473"/>
    <cellStyle name="Totaal 2 4 2 3" xfId="250"/>
    <cellStyle name="Totaal 2 4 2 3 2" xfId="486"/>
    <cellStyle name="Totaal 2 4 2 3 2 2" xfId="910"/>
    <cellStyle name="Totaal 2 4 2 3 2 3" xfId="1310"/>
    <cellStyle name="Totaal 2 4 2 3 2 4" xfId="1719"/>
    <cellStyle name="Totaal 2 4 2 3 2 5" xfId="1961"/>
    <cellStyle name="Totaal 2 4 2 3 3" xfId="674"/>
    <cellStyle name="Totaal 2 4 2 3 4" xfId="1074"/>
    <cellStyle name="Totaal 2 4 2 3 5" xfId="1455"/>
    <cellStyle name="Totaal 2 4 2 4" xfId="370"/>
    <cellStyle name="Totaal 2 4 2 4 2" xfId="794"/>
    <cellStyle name="Totaal 2 4 2 4 3" xfId="1194"/>
    <cellStyle name="Totaal 2 4 2 4 4" xfId="1603"/>
    <cellStyle name="Totaal 2 4 2 4 5" xfId="1845"/>
    <cellStyle name="Totaal 2 4 2 5" xfId="310"/>
    <cellStyle name="Totaal 2 4 2 5 2" xfId="734"/>
    <cellStyle name="Totaal 2 4 2 5 3" xfId="1134"/>
    <cellStyle name="Totaal 2 4 2 5 4" xfId="1543"/>
    <cellStyle name="Totaal 2 4 2 5 5" xfId="1785"/>
    <cellStyle name="Totaal 2 4 2 6" xfId="557"/>
    <cellStyle name="Totaal 2 4 2 7" xfId="958"/>
    <cellStyle name="Totaal 2 4 2 8" xfId="1508"/>
    <cellStyle name="Totaal 2 4 3" xfId="143"/>
    <cellStyle name="Totaal 2 4 3 2" xfId="216"/>
    <cellStyle name="Totaal 2 4 3 2 2" xfId="452"/>
    <cellStyle name="Totaal 2 4 3 2 2 2" xfId="876"/>
    <cellStyle name="Totaal 2 4 3 2 2 3" xfId="1276"/>
    <cellStyle name="Totaal 2 4 3 2 2 4" xfId="1685"/>
    <cellStyle name="Totaal 2 4 3 2 2 5" xfId="1927"/>
    <cellStyle name="Totaal 2 4 3 2 3" xfId="640"/>
    <cellStyle name="Totaal 2 4 3 2 4" xfId="1040"/>
    <cellStyle name="Totaal 2 4 3 2 5" xfId="1428"/>
    <cellStyle name="Totaal 2 4 3 3" xfId="266"/>
    <cellStyle name="Totaal 2 4 3 3 2" xfId="502"/>
    <cellStyle name="Totaal 2 4 3 3 2 2" xfId="926"/>
    <cellStyle name="Totaal 2 4 3 3 2 3" xfId="1326"/>
    <cellStyle name="Totaal 2 4 3 3 2 4" xfId="1735"/>
    <cellStyle name="Totaal 2 4 3 3 2 5" xfId="1977"/>
    <cellStyle name="Totaal 2 4 3 3 3" xfId="690"/>
    <cellStyle name="Totaal 2 4 3 3 4" xfId="1090"/>
    <cellStyle name="Totaal 2 4 3 3 5" xfId="1364"/>
    <cellStyle name="Totaal 2 4 3 4" xfId="386"/>
    <cellStyle name="Totaal 2 4 3 4 2" xfId="810"/>
    <cellStyle name="Totaal 2 4 3 4 3" xfId="1210"/>
    <cellStyle name="Totaal 2 4 3 4 4" xfId="1619"/>
    <cellStyle name="Totaal 2 4 3 4 5" xfId="1861"/>
    <cellStyle name="Totaal 2 4 3 5" xfId="326"/>
    <cellStyle name="Totaal 2 4 3 5 2" xfId="750"/>
    <cellStyle name="Totaal 2 4 3 5 3" xfId="1150"/>
    <cellStyle name="Totaal 2 4 3 5 4" xfId="1559"/>
    <cellStyle name="Totaal 2 4 3 5 5" xfId="1801"/>
    <cellStyle name="Totaal 2 4 3 6" xfId="573"/>
    <cellStyle name="Totaal 2 4 3 7" xfId="974"/>
    <cellStyle name="Totaal 2 4 3 8" xfId="1496"/>
    <cellStyle name="Totaal 2 4 4" xfId="149"/>
    <cellStyle name="Totaal 2 4 4 2" xfId="222"/>
    <cellStyle name="Totaal 2 4 4 2 2" xfId="458"/>
    <cellStyle name="Totaal 2 4 4 2 2 2" xfId="882"/>
    <cellStyle name="Totaal 2 4 4 2 2 3" xfId="1282"/>
    <cellStyle name="Totaal 2 4 4 2 2 4" xfId="1691"/>
    <cellStyle name="Totaal 2 4 4 2 2 5" xfId="1933"/>
    <cellStyle name="Totaal 2 4 4 2 3" xfId="646"/>
    <cellStyle name="Totaal 2 4 4 2 4" xfId="1046"/>
    <cellStyle name="Totaal 2 4 4 2 5" xfId="1387"/>
    <cellStyle name="Totaal 2 4 4 3" xfId="272"/>
    <cellStyle name="Totaal 2 4 4 3 2" xfId="508"/>
    <cellStyle name="Totaal 2 4 4 3 2 2" xfId="932"/>
    <cellStyle name="Totaal 2 4 4 3 2 3" xfId="1332"/>
    <cellStyle name="Totaal 2 4 4 3 2 4" xfId="1741"/>
    <cellStyle name="Totaal 2 4 4 3 2 5" xfId="1983"/>
    <cellStyle name="Totaal 2 4 4 3 3" xfId="696"/>
    <cellStyle name="Totaal 2 4 4 3 4" xfId="1096"/>
    <cellStyle name="Totaal 2 4 4 3 5" xfId="1367"/>
    <cellStyle name="Totaal 2 4 4 4" xfId="392"/>
    <cellStyle name="Totaal 2 4 4 4 2" xfId="816"/>
    <cellStyle name="Totaal 2 4 4 4 3" xfId="1216"/>
    <cellStyle name="Totaal 2 4 4 4 4" xfId="1625"/>
    <cellStyle name="Totaal 2 4 4 4 5" xfId="1867"/>
    <cellStyle name="Totaal 2 4 4 5" xfId="332"/>
    <cellStyle name="Totaal 2 4 4 5 2" xfId="756"/>
    <cellStyle name="Totaal 2 4 4 5 3" xfId="1156"/>
    <cellStyle name="Totaal 2 4 4 5 4" xfId="1565"/>
    <cellStyle name="Totaal 2 4 4 5 5" xfId="1807"/>
    <cellStyle name="Totaal 2 4 4 6" xfId="579"/>
    <cellStyle name="Totaal 2 4 4 7" xfId="980"/>
    <cellStyle name="Totaal 2 4 4 8" xfId="1489"/>
    <cellStyle name="Totaal 2 4 5" xfId="153"/>
    <cellStyle name="Totaal 2 4 5 2" xfId="226"/>
    <cellStyle name="Totaal 2 4 5 2 2" xfId="462"/>
    <cellStyle name="Totaal 2 4 5 2 2 2" xfId="886"/>
    <cellStyle name="Totaal 2 4 5 2 2 3" xfId="1286"/>
    <cellStyle name="Totaal 2 4 5 2 2 4" xfId="1695"/>
    <cellStyle name="Totaal 2 4 5 2 2 5" xfId="1937"/>
    <cellStyle name="Totaal 2 4 5 2 3" xfId="650"/>
    <cellStyle name="Totaal 2 4 5 2 4" xfId="1050"/>
    <cellStyle name="Totaal 2 4 5 2 5" xfId="1400"/>
    <cellStyle name="Totaal 2 4 5 3" xfId="276"/>
    <cellStyle name="Totaal 2 4 5 3 2" xfId="512"/>
    <cellStyle name="Totaal 2 4 5 3 2 2" xfId="936"/>
    <cellStyle name="Totaal 2 4 5 3 2 3" xfId="1336"/>
    <cellStyle name="Totaal 2 4 5 3 2 4" xfId="1745"/>
    <cellStyle name="Totaal 2 4 5 3 2 5" xfId="1987"/>
    <cellStyle name="Totaal 2 4 5 3 3" xfId="700"/>
    <cellStyle name="Totaal 2 4 5 3 4" xfId="1100"/>
    <cellStyle name="Totaal 2 4 5 3 5" xfId="1459"/>
    <cellStyle name="Totaal 2 4 5 4" xfId="396"/>
    <cellStyle name="Totaal 2 4 5 4 2" xfId="820"/>
    <cellStyle name="Totaal 2 4 5 4 3" xfId="1220"/>
    <cellStyle name="Totaal 2 4 5 4 4" xfId="1629"/>
    <cellStyle name="Totaal 2 4 5 4 5" xfId="1871"/>
    <cellStyle name="Totaal 2 4 5 5" xfId="336"/>
    <cellStyle name="Totaal 2 4 5 5 2" xfId="760"/>
    <cellStyle name="Totaal 2 4 5 5 3" xfId="1160"/>
    <cellStyle name="Totaal 2 4 5 5 4" xfId="1569"/>
    <cellStyle name="Totaal 2 4 5 5 5" xfId="1811"/>
    <cellStyle name="Totaal 2 4 5 6" xfId="583"/>
    <cellStyle name="Totaal 2 4 5 7" xfId="984"/>
    <cellStyle name="Totaal 2 4 5 8" xfId="1445"/>
    <cellStyle name="Totaal 2 4 6" xfId="160"/>
    <cellStyle name="Totaal 2 4 6 2" xfId="233"/>
    <cellStyle name="Totaal 2 4 6 2 2" xfId="469"/>
    <cellStyle name="Totaal 2 4 6 2 2 2" xfId="893"/>
    <cellStyle name="Totaal 2 4 6 2 2 3" xfId="1293"/>
    <cellStyle name="Totaal 2 4 6 2 2 4" xfId="1702"/>
    <cellStyle name="Totaal 2 4 6 2 2 5" xfId="1944"/>
    <cellStyle name="Totaal 2 4 6 2 3" xfId="657"/>
    <cellStyle name="Totaal 2 4 6 2 4" xfId="1057"/>
    <cellStyle name="Totaal 2 4 6 2 5" xfId="1378"/>
    <cellStyle name="Totaal 2 4 6 3" xfId="283"/>
    <cellStyle name="Totaal 2 4 6 3 2" xfId="519"/>
    <cellStyle name="Totaal 2 4 6 3 2 2" xfId="943"/>
    <cellStyle name="Totaal 2 4 6 3 2 3" xfId="1343"/>
    <cellStyle name="Totaal 2 4 6 3 2 4" xfId="1752"/>
    <cellStyle name="Totaal 2 4 6 3 2 5" xfId="1994"/>
    <cellStyle name="Totaal 2 4 6 3 3" xfId="707"/>
    <cellStyle name="Totaal 2 4 6 3 4" xfId="1107"/>
    <cellStyle name="Totaal 2 4 6 3 5" xfId="1384"/>
    <cellStyle name="Totaal 2 4 6 4" xfId="403"/>
    <cellStyle name="Totaal 2 4 6 4 2" xfId="827"/>
    <cellStyle name="Totaal 2 4 6 4 3" xfId="1227"/>
    <cellStyle name="Totaal 2 4 6 4 4" xfId="1636"/>
    <cellStyle name="Totaal 2 4 6 4 5" xfId="1878"/>
    <cellStyle name="Totaal 2 4 6 5" xfId="343"/>
    <cellStyle name="Totaal 2 4 6 5 2" xfId="767"/>
    <cellStyle name="Totaal 2 4 6 5 3" xfId="1167"/>
    <cellStyle name="Totaal 2 4 6 5 4" xfId="1576"/>
    <cellStyle name="Totaal 2 4 6 5 5" xfId="1818"/>
    <cellStyle name="Totaal 2 4 6 6" xfId="590"/>
    <cellStyle name="Totaal 2 4 6 7" xfId="991"/>
    <cellStyle name="Totaal 2 4 6 8" xfId="1463"/>
    <cellStyle name="Totaal 2 4 7" xfId="165"/>
    <cellStyle name="Totaal 2 4 7 2" xfId="238"/>
    <cellStyle name="Totaal 2 4 7 2 2" xfId="474"/>
    <cellStyle name="Totaal 2 4 7 2 2 2" xfId="898"/>
    <cellStyle name="Totaal 2 4 7 2 2 3" xfId="1298"/>
    <cellStyle name="Totaal 2 4 7 2 2 4" xfId="1707"/>
    <cellStyle name="Totaal 2 4 7 2 2 5" xfId="1949"/>
    <cellStyle name="Totaal 2 4 7 2 3" xfId="662"/>
    <cellStyle name="Totaal 2 4 7 2 4" xfId="1062"/>
    <cellStyle name="Totaal 2 4 7 2 5" xfId="1412"/>
    <cellStyle name="Totaal 2 4 7 3" xfId="288"/>
    <cellStyle name="Totaal 2 4 7 3 2" xfId="524"/>
    <cellStyle name="Totaal 2 4 7 3 2 2" xfId="948"/>
    <cellStyle name="Totaal 2 4 7 3 2 3" xfId="1348"/>
    <cellStyle name="Totaal 2 4 7 3 2 4" xfId="1757"/>
    <cellStyle name="Totaal 2 4 7 3 2 5" xfId="1999"/>
    <cellStyle name="Totaal 2 4 7 3 3" xfId="712"/>
    <cellStyle name="Totaal 2 4 7 3 4" xfId="1112"/>
    <cellStyle name="Totaal 2 4 7 3 5" xfId="1389"/>
    <cellStyle name="Totaal 2 4 7 4" xfId="408"/>
    <cellStyle name="Totaal 2 4 7 4 2" xfId="832"/>
    <cellStyle name="Totaal 2 4 7 4 3" xfId="1232"/>
    <cellStyle name="Totaal 2 4 7 4 4" xfId="1641"/>
    <cellStyle name="Totaal 2 4 7 4 5" xfId="1883"/>
    <cellStyle name="Totaal 2 4 7 5" xfId="348"/>
    <cellStyle name="Totaal 2 4 7 5 2" xfId="772"/>
    <cellStyle name="Totaal 2 4 7 5 3" xfId="1172"/>
    <cellStyle name="Totaal 2 4 7 5 4" xfId="1581"/>
    <cellStyle name="Totaal 2 4 7 5 5" xfId="1823"/>
    <cellStyle name="Totaal 2 4 7 6" xfId="595"/>
    <cellStyle name="Totaal 2 4 7 7" xfId="996"/>
    <cellStyle name="Totaal 2 4 7 8" xfId="1454"/>
    <cellStyle name="Totaal 2 4 8" xfId="169"/>
    <cellStyle name="Totaal 2 4 8 2" xfId="242"/>
    <cellStyle name="Totaal 2 4 8 2 2" xfId="478"/>
    <cellStyle name="Totaal 2 4 8 2 2 2" xfId="902"/>
    <cellStyle name="Totaal 2 4 8 2 2 3" xfId="1302"/>
    <cellStyle name="Totaal 2 4 8 2 2 4" xfId="1711"/>
    <cellStyle name="Totaal 2 4 8 2 2 5" xfId="1953"/>
    <cellStyle name="Totaal 2 4 8 2 3" xfId="666"/>
    <cellStyle name="Totaal 2 4 8 2 4" xfId="1066"/>
    <cellStyle name="Totaal 2 4 8 2 5" xfId="1438"/>
    <cellStyle name="Totaal 2 4 8 3" xfId="292"/>
    <cellStyle name="Totaal 2 4 8 3 2" xfId="528"/>
    <cellStyle name="Totaal 2 4 8 3 2 2" xfId="952"/>
    <cellStyle name="Totaal 2 4 8 3 2 3" xfId="1352"/>
    <cellStyle name="Totaal 2 4 8 3 2 4" xfId="1761"/>
    <cellStyle name="Totaal 2 4 8 3 2 5" xfId="2003"/>
    <cellStyle name="Totaal 2 4 8 3 3" xfId="716"/>
    <cellStyle name="Totaal 2 4 8 3 4" xfId="1116"/>
    <cellStyle name="Totaal 2 4 8 3 5" xfId="1767"/>
    <cellStyle name="Totaal 2 4 8 4" xfId="412"/>
    <cellStyle name="Totaal 2 4 8 4 2" xfId="836"/>
    <cellStyle name="Totaal 2 4 8 4 3" xfId="1236"/>
    <cellStyle name="Totaal 2 4 8 4 4" xfId="1645"/>
    <cellStyle name="Totaal 2 4 8 4 5" xfId="1887"/>
    <cellStyle name="Totaal 2 4 8 5" xfId="352"/>
    <cellStyle name="Totaal 2 4 8 5 2" xfId="776"/>
    <cellStyle name="Totaal 2 4 8 5 3" xfId="1176"/>
    <cellStyle name="Totaal 2 4 8 5 4" xfId="1585"/>
    <cellStyle name="Totaal 2 4 8 5 5" xfId="1827"/>
    <cellStyle name="Totaal 2 4 8 6" xfId="599"/>
    <cellStyle name="Totaal 2 4 8 7" xfId="1000"/>
    <cellStyle name="Totaal 2 4 8 8" xfId="1525"/>
    <cellStyle name="Totaal 2 4 9" xfId="173"/>
    <cellStyle name="Totaal 2 4 9 2" xfId="246"/>
    <cellStyle name="Totaal 2 4 9 2 2" xfId="482"/>
    <cellStyle name="Totaal 2 4 9 2 2 2" xfId="906"/>
    <cellStyle name="Totaal 2 4 9 2 2 3" xfId="1306"/>
    <cellStyle name="Totaal 2 4 9 2 2 4" xfId="1715"/>
    <cellStyle name="Totaal 2 4 9 2 2 5" xfId="1957"/>
    <cellStyle name="Totaal 2 4 9 2 3" xfId="670"/>
    <cellStyle name="Totaal 2 4 9 2 4" xfId="1070"/>
    <cellStyle name="Totaal 2 4 9 2 5" xfId="1375"/>
    <cellStyle name="Totaal 2 4 9 3" xfId="296"/>
    <cellStyle name="Totaal 2 4 9 3 2" xfId="532"/>
    <cellStyle name="Totaal 2 4 9 3 2 2" xfId="956"/>
    <cellStyle name="Totaal 2 4 9 3 2 3" xfId="1356"/>
    <cellStyle name="Totaal 2 4 9 3 2 4" xfId="1765"/>
    <cellStyle name="Totaal 2 4 9 3 2 5" xfId="2007"/>
    <cellStyle name="Totaal 2 4 9 3 3" xfId="720"/>
    <cellStyle name="Totaal 2 4 9 3 4" xfId="1120"/>
    <cellStyle name="Totaal 2 4 9 3 5" xfId="1771"/>
    <cellStyle name="Totaal 2 4 9 4" xfId="416"/>
    <cellStyle name="Totaal 2 4 9 4 2" xfId="840"/>
    <cellStyle name="Totaal 2 4 9 4 3" xfId="1240"/>
    <cellStyle name="Totaal 2 4 9 4 4" xfId="1649"/>
    <cellStyle name="Totaal 2 4 9 4 5" xfId="1891"/>
    <cellStyle name="Totaal 2 4 9 5" xfId="356"/>
    <cellStyle name="Totaal 2 4 9 5 2" xfId="780"/>
    <cellStyle name="Totaal 2 4 9 5 3" xfId="1180"/>
    <cellStyle name="Totaal 2 4 9 5 4" xfId="1589"/>
    <cellStyle name="Totaal 2 4 9 5 5" xfId="1831"/>
    <cellStyle name="Totaal 2 4 9 6" xfId="603"/>
    <cellStyle name="Totaal 2 4 9 7" xfId="1004"/>
    <cellStyle name="Totaal 2 4 9 8" xfId="1492"/>
    <cellStyle name="Totaal 2 5" xfId="247"/>
    <cellStyle name="Totaal 2 5 2" xfId="483"/>
    <cellStyle name="Totaal 2 5 2 2" xfId="907"/>
    <cellStyle name="Totaal 2 5 2 3" xfId="1307"/>
    <cellStyle name="Totaal 2 5 2 4" xfId="1716"/>
    <cellStyle name="Totaal 2 5 2 5" xfId="1958"/>
    <cellStyle name="Totaal 2 5 3" xfId="671"/>
    <cellStyle name="Totaal 2 5 4" xfId="1071"/>
    <cellStyle name="Totaal 2 5 5" xfId="1374"/>
    <cellStyle name="Totaal 2 6" xfId="357"/>
    <cellStyle name="Totaal 2 6 2" xfId="781"/>
    <cellStyle name="Totaal 2 6 3" xfId="1181"/>
    <cellStyle name="Totaal 2 6 4" xfId="1590"/>
    <cellStyle name="Totaal 2 6 5" xfId="1832"/>
    <cellStyle name="Totaal 2 7" xfId="297"/>
    <cellStyle name="Totaal 2 7 2" xfId="721"/>
    <cellStyle name="Totaal 2 7 3" xfId="1121"/>
    <cellStyle name="Totaal 2 7 4" xfId="1530"/>
    <cellStyle name="Totaal 2 7 5" xfId="1772"/>
    <cellStyle name="Totaal 2 8" xfId="539"/>
    <cellStyle name="Totaal 2 9" xfId="537"/>
    <cellStyle name="Total" xfId="23" builtinId="25" customBuiltin="1"/>
    <cellStyle name="Total 2" xfId="79"/>
    <cellStyle name="Total 3" xfId="83"/>
    <cellStyle name="Total 3 10" xfId="1523"/>
    <cellStyle name="Total 3 2" xfId="101"/>
    <cellStyle name="Total 3 2 10" xfId="117"/>
    <cellStyle name="Total 3 2 10 2" xfId="196"/>
    <cellStyle name="Total 3 2 10 2 2" xfId="432"/>
    <cellStyle name="Total 3 2 10 2 2 2" xfId="856"/>
    <cellStyle name="Total 3 2 10 2 2 3" xfId="1256"/>
    <cellStyle name="Total 3 2 10 2 2 4" xfId="1665"/>
    <cellStyle name="Total 3 2 10 2 2 5" xfId="1907"/>
    <cellStyle name="Total 3 2 10 2 3" xfId="620"/>
    <cellStyle name="Total 3 2 10 2 4" xfId="1020"/>
    <cellStyle name="Total 3 2 10 2 5" xfId="1506"/>
    <cellStyle name="Total 3 2 10 3" xfId="189"/>
    <cellStyle name="Total 3 2 10 3 2" xfId="425"/>
    <cellStyle name="Total 3 2 10 3 2 2" xfId="849"/>
    <cellStyle name="Total 3 2 10 3 2 3" xfId="1249"/>
    <cellStyle name="Total 3 2 10 3 2 4" xfId="1658"/>
    <cellStyle name="Total 3 2 10 3 2 5" xfId="1900"/>
    <cellStyle name="Total 3 2 10 3 3" xfId="613"/>
    <cellStyle name="Total 3 2 10 3 4" xfId="1013"/>
    <cellStyle name="Total 3 2 10 3 5" xfId="1466"/>
    <cellStyle name="Total 3 2 10 4" xfId="366"/>
    <cellStyle name="Total 3 2 10 4 2" xfId="790"/>
    <cellStyle name="Total 3 2 10 4 3" xfId="1190"/>
    <cellStyle name="Total 3 2 10 4 4" xfId="1599"/>
    <cellStyle name="Total 3 2 10 4 5" xfId="1841"/>
    <cellStyle name="Total 3 2 10 5" xfId="306"/>
    <cellStyle name="Total 3 2 10 5 2" xfId="730"/>
    <cellStyle name="Total 3 2 10 5 3" xfId="1130"/>
    <cellStyle name="Total 3 2 10 5 4" xfId="1539"/>
    <cellStyle name="Total 3 2 10 5 5" xfId="1781"/>
    <cellStyle name="Total 3 2 10 6" xfId="553"/>
    <cellStyle name="Total 3 2 10 7" xfId="543"/>
    <cellStyle name="Total 3 2 10 8" xfId="1479"/>
    <cellStyle name="Total 3 2 11" xfId="191"/>
    <cellStyle name="Total 3 2 11 2" xfId="427"/>
    <cellStyle name="Total 3 2 11 2 2" xfId="851"/>
    <cellStyle name="Total 3 2 11 2 3" xfId="1251"/>
    <cellStyle name="Total 3 2 11 2 4" xfId="1660"/>
    <cellStyle name="Total 3 2 11 2 5" xfId="1902"/>
    <cellStyle name="Total 3 2 11 3" xfId="615"/>
    <cellStyle name="Total 3 2 11 4" xfId="1015"/>
    <cellStyle name="Total 3 2 11 5" xfId="1425"/>
    <cellStyle name="Total 3 2 12" xfId="360"/>
    <cellStyle name="Total 3 2 12 2" xfId="784"/>
    <cellStyle name="Total 3 2 12 3" xfId="1184"/>
    <cellStyle name="Total 3 2 12 4" xfId="1593"/>
    <cellStyle name="Total 3 2 12 5" xfId="1835"/>
    <cellStyle name="Total 3 2 13" xfId="300"/>
    <cellStyle name="Total 3 2 13 2" xfId="724"/>
    <cellStyle name="Total 3 2 13 3" xfId="1124"/>
    <cellStyle name="Total 3 2 13 4" xfId="1533"/>
    <cellStyle name="Total 3 2 13 5" xfId="1775"/>
    <cellStyle name="Total 3 2 14" xfId="545"/>
    <cellStyle name="Total 3 2 15" xfId="604"/>
    <cellStyle name="Total 3 2 16" xfId="1472"/>
    <cellStyle name="Total 3 2 2" xfId="135"/>
    <cellStyle name="Total 3 2 2 2" xfId="211"/>
    <cellStyle name="Total 3 2 2 2 2" xfId="447"/>
    <cellStyle name="Total 3 2 2 2 2 2" xfId="871"/>
    <cellStyle name="Total 3 2 2 2 2 3" xfId="1271"/>
    <cellStyle name="Total 3 2 2 2 2 4" xfId="1680"/>
    <cellStyle name="Total 3 2 2 2 2 5" xfId="1922"/>
    <cellStyle name="Total 3 2 2 2 3" xfId="635"/>
    <cellStyle name="Total 3 2 2 2 4" xfId="1035"/>
    <cellStyle name="Total 3 2 2 2 5" xfId="1507"/>
    <cellStyle name="Total 3 2 2 3" xfId="261"/>
    <cellStyle name="Total 3 2 2 3 2" xfId="497"/>
    <cellStyle name="Total 3 2 2 3 2 2" xfId="921"/>
    <cellStyle name="Total 3 2 2 3 2 3" xfId="1321"/>
    <cellStyle name="Total 3 2 2 3 2 4" xfId="1730"/>
    <cellStyle name="Total 3 2 2 3 2 5" xfId="1972"/>
    <cellStyle name="Total 3 2 2 3 3" xfId="685"/>
    <cellStyle name="Total 3 2 2 3 4" xfId="1085"/>
    <cellStyle name="Total 3 2 2 3 5" xfId="1458"/>
    <cellStyle name="Total 3 2 2 4" xfId="381"/>
    <cellStyle name="Total 3 2 2 4 2" xfId="805"/>
    <cellStyle name="Total 3 2 2 4 3" xfId="1205"/>
    <cellStyle name="Total 3 2 2 4 4" xfId="1614"/>
    <cellStyle name="Total 3 2 2 4 5" xfId="1856"/>
    <cellStyle name="Total 3 2 2 5" xfId="321"/>
    <cellStyle name="Total 3 2 2 5 2" xfId="745"/>
    <cellStyle name="Total 3 2 2 5 3" xfId="1145"/>
    <cellStyle name="Total 3 2 2 5 4" xfId="1554"/>
    <cellStyle name="Total 3 2 2 5 5" xfId="1796"/>
    <cellStyle name="Total 3 2 2 6" xfId="568"/>
    <cellStyle name="Total 3 2 2 7" xfId="969"/>
    <cellStyle name="Total 3 2 2 8" xfId="1501"/>
    <cellStyle name="Total 3 2 3" xfId="127"/>
    <cellStyle name="Total 3 2 3 2" xfId="205"/>
    <cellStyle name="Total 3 2 3 2 2" xfId="441"/>
    <cellStyle name="Total 3 2 3 2 2 2" xfId="865"/>
    <cellStyle name="Total 3 2 3 2 2 3" xfId="1265"/>
    <cellStyle name="Total 3 2 3 2 2 4" xfId="1674"/>
    <cellStyle name="Total 3 2 3 2 2 5" xfId="1916"/>
    <cellStyle name="Total 3 2 3 2 3" xfId="629"/>
    <cellStyle name="Total 3 2 3 2 4" xfId="1029"/>
    <cellStyle name="Total 3 2 3 2 5" xfId="1510"/>
    <cellStyle name="Total 3 2 3 3" xfId="255"/>
    <cellStyle name="Total 3 2 3 3 2" xfId="491"/>
    <cellStyle name="Total 3 2 3 3 2 2" xfId="915"/>
    <cellStyle name="Total 3 2 3 3 2 3" xfId="1315"/>
    <cellStyle name="Total 3 2 3 3 2 4" xfId="1724"/>
    <cellStyle name="Total 3 2 3 3 2 5" xfId="1966"/>
    <cellStyle name="Total 3 2 3 3 3" xfId="679"/>
    <cellStyle name="Total 3 2 3 3 4" xfId="1079"/>
    <cellStyle name="Total 3 2 3 3 5" xfId="1386"/>
    <cellStyle name="Total 3 2 3 4" xfId="375"/>
    <cellStyle name="Total 3 2 3 4 2" xfId="799"/>
    <cellStyle name="Total 3 2 3 4 3" xfId="1199"/>
    <cellStyle name="Total 3 2 3 4 4" xfId="1608"/>
    <cellStyle name="Total 3 2 3 4 5" xfId="1850"/>
    <cellStyle name="Total 3 2 3 5" xfId="315"/>
    <cellStyle name="Total 3 2 3 5 2" xfId="739"/>
    <cellStyle name="Total 3 2 3 5 3" xfId="1139"/>
    <cellStyle name="Total 3 2 3 5 4" xfId="1548"/>
    <cellStyle name="Total 3 2 3 5 5" xfId="1790"/>
    <cellStyle name="Total 3 2 3 6" xfId="562"/>
    <cellStyle name="Total 3 2 3 7" xfId="963"/>
    <cellStyle name="Total 3 2 3 8" xfId="1437"/>
    <cellStyle name="Total 3 2 4" xfId="145"/>
    <cellStyle name="Total 3 2 4 2" xfId="218"/>
    <cellStyle name="Total 3 2 4 2 2" xfId="454"/>
    <cellStyle name="Total 3 2 4 2 2 2" xfId="878"/>
    <cellStyle name="Total 3 2 4 2 2 3" xfId="1278"/>
    <cellStyle name="Total 3 2 4 2 2 4" xfId="1687"/>
    <cellStyle name="Total 3 2 4 2 2 5" xfId="1929"/>
    <cellStyle name="Total 3 2 4 2 3" xfId="642"/>
    <cellStyle name="Total 3 2 4 2 4" xfId="1042"/>
    <cellStyle name="Total 3 2 4 2 5" xfId="1465"/>
    <cellStyle name="Total 3 2 4 3" xfId="268"/>
    <cellStyle name="Total 3 2 4 3 2" xfId="504"/>
    <cellStyle name="Total 3 2 4 3 2 2" xfId="928"/>
    <cellStyle name="Total 3 2 4 3 2 3" xfId="1328"/>
    <cellStyle name="Total 3 2 4 3 2 4" xfId="1737"/>
    <cellStyle name="Total 3 2 4 3 2 5" xfId="1979"/>
    <cellStyle name="Total 3 2 4 3 3" xfId="692"/>
    <cellStyle name="Total 3 2 4 3 4" xfId="1092"/>
    <cellStyle name="Total 3 2 4 3 5" xfId="1391"/>
    <cellStyle name="Total 3 2 4 4" xfId="388"/>
    <cellStyle name="Total 3 2 4 4 2" xfId="812"/>
    <cellStyle name="Total 3 2 4 4 3" xfId="1212"/>
    <cellStyle name="Total 3 2 4 4 4" xfId="1621"/>
    <cellStyle name="Total 3 2 4 4 5" xfId="1863"/>
    <cellStyle name="Total 3 2 4 5" xfId="328"/>
    <cellStyle name="Total 3 2 4 5 2" xfId="752"/>
    <cellStyle name="Total 3 2 4 5 3" xfId="1152"/>
    <cellStyle name="Total 3 2 4 5 4" xfId="1561"/>
    <cellStyle name="Total 3 2 4 5 5" xfId="1803"/>
    <cellStyle name="Total 3 2 4 6" xfId="575"/>
    <cellStyle name="Total 3 2 4 7" xfId="976"/>
    <cellStyle name="Total 3 2 4 8" xfId="1524"/>
    <cellStyle name="Total 3 2 5" xfId="130"/>
    <cellStyle name="Total 3 2 5 2" xfId="206"/>
    <cellStyle name="Total 3 2 5 2 2" xfId="442"/>
    <cellStyle name="Total 3 2 5 2 2 2" xfId="866"/>
    <cellStyle name="Total 3 2 5 2 2 3" xfId="1266"/>
    <cellStyle name="Total 3 2 5 2 2 4" xfId="1675"/>
    <cellStyle name="Total 3 2 5 2 2 5" xfId="1917"/>
    <cellStyle name="Total 3 2 5 2 3" xfId="630"/>
    <cellStyle name="Total 3 2 5 2 4" xfId="1030"/>
    <cellStyle name="Total 3 2 5 2 5" xfId="1480"/>
    <cellStyle name="Total 3 2 5 3" xfId="256"/>
    <cellStyle name="Total 3 2 5 3 2" xfId="492"/>
    <cellStyle name="Total 3 2 5 3 2 2" xfId="916"/>
    <cellStyle name="Total 3 2 5 3 2 3" xfId="1316"/>
    <cellStyle name="Total 3 2 5 3 2 4" xfId="1725"/>
    <cellStyle name="Total 3 2 5 3 2 5" xfId="1967"/>
    <cellStyle name="Total 3 2 5 3 3" xfId="680"/>
    <cellStyle name="Total 3 2 5 3 4" xfId="1080"/>
    <cellStyle name="Total 3 2 5 3 5" xfId="1372"/>
    <cellStyle name="Total 3 2 5 4" xfId="376"/>
    <cellStyle name="Total 3 2 5 4 2" xfId="800"/>
    <cellStyle name="Total 3 2 5 4 3" xfId="1200"/>
    <cellStyle name="Total 3 2 5 4 4" xfId="1609"/>
    <cellStyle name="Total 3 2 5 4 5" xfId="1851"/>
    <cellStyle name="Total 3 2 5 5" xfId="316"/>
    <cellStyle name="Total 3 2 5 5 2" xfId="740"/>
    <cellStyle name="Total 3 2 5 5 3" xfId="1140"/>
    <cellStyle name="Total 3 2 5 5 4" xfId="1549"/>
    <cellStyle name="Total 3 2 5 5 5" xfId="1791"/>
    <cellStyle name="Total 3 2 5 6" xfId="563"/>
    <cellStyle name="Total 3 2 5 7" xfId="964"/>
    <cellStyle name="Total 3 2 5 8" xfId="1470"/>
    <cellStyle name="Total 3 2 6" xfId="156"/>
    <cellStyle name="Total 3 2 6 2" xfId="229"/>
    <cellStyle name="Total 3 2 6 2 2" xfId="465"/>
    <cellStyle name="Total 3 2 6 2 2 2" xfId="889"/>
    <cellStyle name="Total 3 2 6 2 2 3" xfId="1289"/>
    <cellStyle name="Total 3 2 6 2 2 4" xfId="1698"/>
    <cellStyle name="Total 3 2 6 2 2 5" xfId="1940"/>
    <cellStyle name="Total 3 2 6 2 3" xfId="653"/>
    <cellStyle name="Total 3 2 6 2 4" xfId="1053"/>
    <cellStyle name="Total 3 2 6 2 5" xfId="1411"/>
    <cellStyle name="Total 3 2 6 3" xfId="279"/>
    <cellStyle name="Total 3 2 6 3 2" xfId="515"/>
    <cellStyle name="Total 3 2 6 3 2 2" xfId="939"/>
    <cellStyle name="Total 3 2 6 3 2 3" xfId="1339"/>
    <cellStyle name="Total 3 2 6 3 2 4" xfId="1748"/>
    <cellStyle name="Total 3 2 6 3 2 5" xfId="1990"/>
    <cellStyle name="Total 3 2 6 3 3" xfId="703"/>
    <cellStyle name="Total 3 2 6 3 4" xfId="1103"/>
    <cellStyle name="Total 3 2 6 3 5" xfId="1406"/>
    <cellStyle name="Total 3 2 6 4" xfId="399"/>
    <cellStyle name="Total 3 2 6 4 2" xfId="823"/>
    <cellStyle name="Total 3 2 6 4 3" xfId="1223"/>
    <cellStyle name="Total 3 2 6 4 4" xfId="1632"/>
    <cellStyle name="Total 3 2 6 4 5" xfId="1874"/>
    <cellStyle name="Total 3 2 6 5" xfId="339"/>
    <cellStyle name="Total 3 2 6 5 2" xfId="763"/>
    <cellStyle name="Total 3 2 6 5 3" xfId="1163"/>
    <cellStyle name="Total 3 2 6 5 4" xfId="1572"/>
    <cellStyle name="Total 3 2 6 5 5" xfId="1814"/>
    <cellStyle name="Total 3 2 6 6" xfId="586"/>
    <cellStyle name="Total 3 2 6 7" xfId="987"/>
    <cellStyle name="Total 3 2 6 8" xfId="1442"/>
    <cellStyle name="Total 3 2 7" xfId="125"/>
    <cellStyle name="Total 3 2 7 2" xfId="203"/>
    <cellStyle name="Total 3 2 7 2 2" xfId="439"/>
    <cellStyle name="Total 3 2 7 2 2 2" xfId="863"/>
    <cellStyle name="Total 3 2 7 2 2 3" xfId="1263"/>
    <cellStyle name="Total 3 2 7 2 2 4" xfId="1672"/>
    <cellStyle name="Total 3 2 7 2 2 5" xfId="1914"/>
    <cellStyle name="Total 3 2 7 2 3" xfId="627"/>
    <cellStyle name="Total 3 2 7 2 4" xfId="1027"/>
    <cellStyle name="Total 3 2 7 2 5" xfId="1491"/>
    <cellStyle name="Total 3 2 7 3" xfId="253"/>
    <cellStyle name="Total 3 2 7 3 2" xfId="489"/>
    <cellStyle name="Total 3 2 7 3 2 2" xfId="913"/>
    <cellStyle name="Total 3 2 7 3 2 3" xfId="1313"/>
    <cellStyle name="Total 3 2 7 3 2 4" xfId="1722"/>
    <cellStyle name="Total 3 2 7 3 2 5" xfId="1964"/>
    <cellStyle name="Total 3 2 7 3 3" xfId="677"/>
    <cellStyle name="Total 3 2 7 3 4" xfId="1077"/>
    <cellStyle name="Total 3 2 7 3 5" xfId="1371"/>
    <cellStyle name="Total 3 2 7 4" xfId="373"/>
    <cellStyle name="Total 3 2 7 4 2" xfId="797"/>
    <cellStyle name="Total 3 2 7 4 3" xfId="1197"/>
    <cellStyle name="Total 3 2 7 4 4" xfId="1606"/>
    <cellStyle name="Total 3 2 7 4 5" xfId="1848"/>
    <cellStyle name="Total 3 2 7 5" xfId="313"/>
    <cellStyle name="Total 3 2 7 5 2" xfId="737"/>
    <cellStyle name="Total 3 2 7 5 3" xfId="1137"/>
    <cellStyle name="Total 3 2 7 5 4" xfId="1546"/>
    <cellStyle name="Total 3 2 7 5 5" xfId="1788"/>
    <cellStyle name="Total 3 2 7 6" xfId="560"/>
    <cellStyle name="Total 3 2 7 7" xfId="961"/>
    <cellStyle name="Total 3 2 7 8" xfId="1513"/>
    <cellStyle name="Total 3 2 8" xfId="154"/>
    <cellStyle name="Total 3 2 8 2" xfId="227"/>
    <cellStyle name="Total 3 2 8 2 2" xfId="463"/>
    <cellStyle name="Total 3 2 8 2 2 2" xfId="887"/>
    <cellStyle name="Total 3 2 8 2 2 3" xfId="1287"/>
    <cellStyle name="Total 3 2 8 2 2 4" xfId="1696"/>
    <cellStyle name="Total 3 2 8 2 2 5" xfId="1938"/>
    <cellStyle name="Total 3 2 8 2 3" xfId="651"/>
    <cellStyle name="Total 3 2 8 2 4" xfId="1051"/>
    <cellStyle name="Total 3 2 8 2 5" xfId="1401"/>
    <cellStyle name="Total 3 2 8 3" xfId="277"/>
    <cellStyle name="Total 3 2 8 3 2" xfId="513"/>
    <cellStyle name="Total 3 2 8 3 2 2" xfId="937"/>
    <cellStyle name="Total 3 2 8 3 2 3" xfId="1337"/>
    <cellStyle name="Total 3 2 8 3 2 4" xfId="1746"/>
    <cellStyle name="Total 3 2 8 3 2 5" xfId="1988"/>
    <cellStyle name="Total 3 2 8 3 3" xfId="701"/>
    <cellStyle name="Total 3 2 8 3 4" xfId="1101"/>
    <cellStyle name="Total 3 2 8 3 5" xfId="1420"/>
    <cellStyle name="Total 3 2 8 4" xfId="397"/>
    <cellStyle name="Total 3 2 8 4 2" xfId="821"/>
    <cellStyle name="Total 3 2 8 4 3" xfId="1221"/>
    <cellStyle name="Total 3 2 8 4 4" xfId="1630"/>
    <cellStyle name="Total 3 2 8 4 5" xfId="1872"/>
    <cellStyle name="Total 3 2 8 5" xfId="337"/>
    <cellStyle name="Total 3 2 8 5 2" xfId="761"/>
    <cellStyle name="Total 3 2 8 5 3" xfId="1161"/>
    <cellStyle name="Total 3 2 8 5 4" xfId="1570"/>
    <cellStyle name="Total 3 2 8 5 5" xfId="1812"/>
    <cellStyle name="Total 3 2 8 6" xfId="584"/>
    <cellStyle name="Total 3 2 8 7" xfId="985"/>
    <cellStyle name="Total 3 2 8 8" xfId="1515"/>
    <cellStyle name="Total 3 2 9" xfId="162"/>
    <cellStyle name="Total 3 2 9 2" xfId="235"/>
    <cellStyle name="Total 3 2 9 2 2" xfId="471"/>
    <cellStyle name="Total 3 2 9 2 2 2" xfId="895"/>
    <cellStyle name="Total 3 2 9 2 2 3" xfId="1295"/>
    <cellStyle name="Total 3 2 9 2 2 4" xfId="1704"/>
    <cellStyle name="Total 3 2 9 2 2 5" xfId="1946"/>
    <cellStyle name="Total 3 2 9 2 3" xfId="659"/>
    <cellStyle name="Total 3 2 9 2 4" xfId="1059"/>
    <cellStyle name="Total 3 2 9 2 5" xfId="1461"/>
    <cellStyle name="Total 3 2 9 3" xfId="285"/>
    <cellStyle name="Total 3 2 9 3 2" xfId="521"/>
    <cellStyle name="Total 3 2 9 3 2 2" xfId="945"/>
    <cellStyle name="Total 3 2 9 3 2 3" xfId="1345"/>
    <cellStyle name="Total 3 2 9 3 2 4" xfId="1754"/>
    <cellStyle name="Total 3 2 9 3 2 5" xfId="1996"/>
    <cellStyle name="Total 3 2 9 3 3" xfId="709"/>
    <cellStyle name="Total 3 2 9 3 4" xfId="1109"/>
    <cellStyle name="Total 3 2 9 3 5" xfId="1382"/>
    <cellStyle name="Total 3 2 9 4" xfId="405"/>
    <cellStyle name="Total 3 2 9 4 2" xfId="829"/>
    <cellStyle name="Total 3 2 9 4 3" xfId="1229"/>
    <cellStyle name="Total 3 2 9 4 4" xfId="1638"/>
    <cellStyle name="Total 3 2 9 4 5" xfId="1880"/>
    <cellStyle name="Total 3 2 9 5" xfId="345"/>
    <cellStyle name="Total 3 2 9 5 2" xfId="769"/>
    <cellStyle name="Total 3 2 9 5 3" xfId="1169"/>
    <cellStyle name="Total 3 2 9 5 4" xfId="1578"/>
    <cellStyle name="Total 3 2 9 5 5" xfId="1820"/>
    <cellStyle name="Total 3 2 9 6" xfId="592"/>
    <cellStyle name="Total 3 2 9 7" xfId="993"/>
    <cellStyle name="Total 3 2 9 8" xfId="1415"/>
    <cellStyle name="Total 3 3" xfId="108"/>
    <cellStyle name="Total 3 3 10" xfId="120"/>
    <cellStyle name="Total 3 3 10 2" xfId="198"/>
    <cellStyle name="Total 3 3 10 2 2" xfId="434"/>
    <cellStyle name="Total 3 3 10 2 2 2" xfId="858"/>
    <cellStyle name="Total 3 3 10 2 2 3" xfId="1258"/>
    <cellStyle name="Total 3 3 10 2 2 4" xfId="1667"/>
    <cellStyle name="Total 3 3 10 2 2 5" xfId="1909"/>
    <cellStyle name="Total 3 3 10 2 3" xfId="622"/>
    <cellStyle name="Total 3 3 10 2 4" xfId="1022"/>
    <cellStyle name="Total 3 3 10 2 5" xfId="1429"/>
    <cellStyle name="Total 3 3 10 3" xfId="181"/>
    <cellStyle name="Total 3 3 10 3 2" xfId="417"/>
    <cellStyle name="Total 3 3 10 3 2 2" xfId="841"/>
    <cellStyle name="Total 3 3 10 3 2 3" xfId="1241"/>
    <cellStyle name="Total 3 3 10 3 2 4" xfId="1650"/>
    <cellStyle name="Total 3 3 10 3 2 5" xfId="1892"/>
    <cellStyle name="Total 3 3 10 3 3" xfId="605"/>
    <cellStyle name="Total 3 3 10 3 4" xfId="1005"/>
    <cellStyle name="Total 3 3 10 3 5" xfId="1514"/>
    <cellStyle name="Total 3 3 10 4" xfId="368"/>
    <cellStyle name="Total 3 3 10 4 2" xfId="792"/>
    <cellStyle name="Total 3 3 10 4 3" xfId="1192"/>
    <cellStyle name="Total 3 3 10 4 4" xfId="1601"/>
    <cellStyle name="Total 3 3 10 4 5" xfId="1843"/>
    <cellStyle name="Total 3 3 10 5" xfId="308"/>
    <cellStyle name="Total 3 3 10 5 2" xfId="732"/>
    <cellStyle name="Total 3 3 10 5 3" xfId="1132"/>
    <cellStyle name="Total 3 3 10 5 4" xfId="1541"/>
    <cellStyle name="Total 3 3 10 5 5" xfId="1783"/>
    <cellStyle name="Total 3 3 10 6" xfId="555"/>
    <cellStyle name="Total 3 3 10 7" xfId="533"/>
    <cellStyle name="Total 3 3 10 8" xfId="1487"/>
    <cellStyle name="Total 3 3 11" xfId="193"/>
    <cellStyle name="Total 3 3 11 2" xfId="429"/>
    <cellStyle name="Total 3 3 11 2 2" xfId="853"/>
    <cellStyle name="Total 3 3 11 2 3" xfId="1253"/>
    <cellStyle name="Total 3 3 11 2 4" xfId="1662"/>
    <cellStyle name="Total 3 3 11 2 5" xfId="1904"/>
    <cellStyle name="Total 3 3 11 3" xfId="617"/>
    <cellStyle name="Total 3 3 11 4" xfId="1017"/>
    <cellStyle name="Total 3 3 11 5" xfId="1511"/>
    <cellStyle name="Total 3 3 12" xfId="185"/>
    <cellStyle name="Total 3 3 12 2" xfId="421"/>
    <cellStyle name="Total 3 3 12 2 2" xfId="845"/>
    <cellStyle name="Total 3 3 12 2 3" xfId="1245"/>
    <cellStyle name="Total 3 3 12 2 4" xfId="1654"/>
    <cellStyle name="Total 3 3 12 2 5" xfId="1896"/>
    <cellStyle name="Total 3 3 12 3" xfId="609"/>
    <cellStyle name="Total 3 3 12 4" xfId="1009"/>
    <cellStyle name="Total 3 3 12 5" xfId="1482"/>
    <cellStyle name="Total 3 3 13" xfId="363"/>
    <cellStyle name="Total 3 3 13 2" xfId="787"/>
    <cellStyle name="Total 3 3 13 3" xfId="1187"/>
    <cellStyle name="Total 3 3 13 4" xfId="1596"/>
    <cellStyle name="Total 3 3 13 5" xfId="1838"/>
    <cellStyle name="Total 3 3 14" xfId="303"/>
    <cellStyle name="Total 3 3 14 2" xfId="727"/>
    <cellStyle name="Total 3 3 14 3" xfId="1127"/>
    <cellStyle name="Total 3 3 14 4" xfId="1536"/>
    <cellStyle name="Total 3 3 14 5" xfId="1778"/>
    <cellStyle name="Total 3 3 15" xfId="549"/>
    <cellStyle name="Total 3 3 16" xfId="538"/>
    <cellStyle name="Total 3 3 17" xfId="1490"/>
    <cellStyle name="Total 3 3 2" xfId="136"/>
    <cellStyle name="Total 3 3 2 2" xfId="212"/>
    <cellStyle name="Total 3 3 2 2 2" xfId="448"/>
    <cellStyle name="Total 3 3 2 2 2 2" xfId="872"/>
    <cellStyle name="Total 3 3 2 2 2 3" xfId="1272"/>
    <cellStyle name="Total 3 3 2 2 2 4" xfId="1681"/>
    <cellStyle name="Total 3 3 2 2 2 5" xfId="1923"/>
    <cellStyle name="Total 3 3 2 2 3" xfId="636"/>
    <cellStyle name="Total 3 3 2 2 4" xfId="1036"/>
    <cellStyle name="Total 3 3 2 2 5" xfId="1477"/>
    <cellStyle name="Total 3 3 2 3" xfId="262"/>
    <cellStyle name="Total 3 3 2 3 2" xfId="498"/>
    <cellStyle name="Total 3 3 2 3 2 2" xfId="922"/>
    <cellStyle name="Total 3 3 2 3 2 3" xfId="1322"/>
    <cellStyle name="Total 3 3 2 3 2 4" xfId="1731"/>
    <cellStyle name="Total 3 3 2 3 2 5" xfId="1973"/>
    <cellStyle name="Total 3 3 2 3 3" xfId="686"/>
    <cellStyle name="Total 3 3 2 3 4" xfId="1086"/>
    <cellStyle name="Total 3 3 2 3 5" xfId="1419"/>
    <cellStyle name="Total 3 3 2 4" xfId="382"/>
    <cellStyle name="Total 3 3 2 4 2" xfId="806"/>
    <cellStyle name="Total 3 3 2 4 3" xfId="1206"/>
    <cellStyle name="Total 3 3 2 4 4" xfId="1615"/>
    <cellStyle name="Total 3 3 2 4 5" xfId="1857"/>
    <cellStyle name="Total 3 3 2 5" xfId="322"/>
    <cellStyle name="Total 3 3 2 5 2" xfId="746"/>
    <cellStyle name="Total 3 3 2 5 3" xfId="1146"/>
    <cellStyle name="Total 3 3 2 5 4" xfId="1555"/>
    <cellStyle name="Total 3 3 2 5 5" xfId="1797"/>
    <cellStyle name="Total 3 3 2 6" xfId="569"/>
    <cellStyle name="Total 3 3 2 7" xfId="970"/>
    <cellStyle name="Total 3 3 2 8" xfId="1529"/>
    <cellStyle name="Total 3 3 3" xfId="142"/>
    <cellStyle name="Total 3 3 3 2" xfId="215"/>
    <cellStyle name="Total 3 3 3 2 2" xfId="451"/>
    <cellStyle name="Total 3 3 3 2 2 2" xfId="875"/>
    <cellStyle name="Total 3 3 3 2 2 3" xfId="1275"/>
    <cellStyle name="Total 3 3 3 2 2 4" xfId="1684"/>
    <cellStyle name="Total 3 3 3 2 2 5" xfId="1926"/>
    <cellStyle name="Total 3 3 3 2 3" xfId="639"/>
    <cellStyle name="Total 3 3 3 2 4" xfId="1039"/>
    <cellStyle name="Total 3 3 3 2 5" xfId="1475"/>
    <cellStyle name="Total 3 3 3 3" xfId="265"/>
    <cellStyle name="Total 3 3 3 3 2" xfId="501"/>
    <cellStyle name="Total 3 3 3 3 2 2" xfId="925"/>
    <cellStyle name="Total 3 3 3 3 2 3" xfId="1325"/>
    <cellStyle name="Total 3 3 3 3 2 4" xfId="1734"/>
    <cellStyle name="Total 3 3 3 3 2 5" xfId="1976"/>
    <cellStyle name="Total 3 3 3 3 3" xfId="689"/>
    <cellStyle name="Total 3 3 3 3 4" xfId="1089"/>
    <cellStyle name="Total 3 3 3 3 5" xfId="1402"/>
    <cellStyle name="Total 3 3 3 4" xfId="385"/>
    <cellStyle name="Total 3 3 3 4 2" xfId="809"/>
    <cellStyle name="Total 3 3 3 4 3" xfId="1209"/>
    <cellStyle name="Total 3 3 3 4 4" xfId="1618"/>
    <cellStyle name="Total 3 3 3 4 5" xfId="1860"/>
    <cellStyle name="Total 3 3 3 5" xfId="325"/>
    <cellStyle name="Total 3 3 3 5 2" xfId="749"/>
    <cellStyle name="Total 3 3 3 5 3" xfId="1149"/>
    <cellStyle name="Total 3 3 3 5 4" xfId="1558"/>
    <cellStyle name="Total 3 3 3 5 5" xfId="1800"/>
    <cellStyle name="Total 3 3 3 6" xfId="572"/>
    <cellStyle name="Total 3 3 3 7" xfId="973"/>
    <cellStyle name="Total 3 3 3 8" xfId="1526"/>
    <cellStyle name="Total 3 3 4" xfId="148"/>
    <cellStyle name="Total 3 3 4 2" xfId="221"/>
    <cellStyle name="Total 3 3 4 2 2" xfId="457"/>
    <cellStyle name="Total 3 3 4 2 2 2" xfId="881"/>
    <cellStyle name="Total 3 3 4 2 2 3" xfId="1281"/>
    <cellStyle name="Total 3 3 4 2 2 4" xfId="1690"/>
    <cellStyle name="Total 3 3 4 2 2 5" xfId="1932"/>
    <cellStyle name="Total 3 3 4 2 3" xfId="645"/>
    <cellStyle name="Total 3 3 4 2 4" xfId="1045"/>
    <cellStyle name="Total 3 3 4 2 5" xfId="1408"/>
    <cellStyle name="Total 3 3 4 3" xfId="271"/>
    <cellStyle name="Total 3 3 4 3 2" xfId="507"/>
    <cellStyle name="Total 3 3 4 3 2 2" xfId="931"/>
    <cellStyle name="Total 3 3 4 3 2 3" xfId="1331"/>
    <cellStyle name="Total 3 3 4 3 2 4" xfId="1740"/>
    <cellStyle name="Total 3 3 4 3 2 5" xfId="1982"/>
    <cellStyle name="Total 3 3 4 3 3" xfId="695"/>
    <cellStyle name="Total 3 3 4 3 4" xfId="1095"/>
    <cellStyle name="Total 3 3 4 3 5" xfId="1368"/>
    <cellStyle name="Total 3 3 4 4" xfId="391"/>
    <cellStyle name="Total 3 3 4 4 2" xfId="815"/>
    <cellStyle name="Total 3 3 4 4 3" xfId="1215"/>
    <cellStyle name="Total 3 3 4 4 4" xfId="1624"/>
    <cellStyle name="Total 3 3 4 4 5" xfId="1866"/>
    <cellStyle name="Total 3 3 4 5" xfId="331"/>
    <cellStyle name="Total 3 3 4 5 2" xfId="755"/>
    <cellStyle name="Total 3 3 4 5 3" xfId="1155"/>
    <cellStyle name="Total 3 3 4 5 4" xfId="1564"/>
    <cellStyle name="Total 3 3 4 5 5" xfId="1806"/>
    <cellStyle name="Total 3 3 4 6" xfId="578"/>
    <cellStyle name="Total 3 3 4 7" xfId="979"/>
    <cellStyle name="Total 3 3 4 8" xfId="1519"/>
    <cellStyle name="Total 3 3 5" xfId="152"/>
    <cellStyle name="Total 3 3 5 2" xfId="225"/>
    <cellStyle name="Total 3 3 5 2 2" xfId="461"/>
    <cellStyle name="Total 3 3 5 2 2 2" xfId="885"/>
    <cellStyle name="Total 3 3 5 2 2 3" xfId="1285"/>
    <cellStyle name="Total 3 3 5 2 2 4" xfId="1694"/>
    <cellStyle name="Total 3 3 5 2 2 5" xfId="1936"/>
    <cellStyle name="Total 3 3 5 2 3" xfId="649"/>
    <cellStyle name="Total 3 3 5 2 4" xfId="1049"/>
    <cellStyle name="Total 3 3 5 2 5" xfId="1393"/>
    <cellStyle name="Total 3 3 5 3" xfId="275"/>
    <cellStyle name="Total 3 3 5 3 2" xfId="511"/>
    <cellStyle name="Total 3 3 5 3 2 2" xfId="935"/>
    <cellStyle name="Total 3 3 5 3 2 3" xfId="1335"/>
    <cellStyle name="Total 3 3 5 3 2 4" xfId="1744"/>
    <cellStyle name="Total 3 3 5 3 2 5" xfId="1986"/>
    <cellStyle name="Total 3 3 5 3 3" xfId="699"/>
    <cellStyle name="Total 3 3 5 3 4" xfId="1099"/>
    <cellStyle name="Total 3 3 5 3 5" xfId="1414"/>
    <cellStyle name="Total 3 3 5 4" xfId="395"/>
    <cellStyle name="Total 3 3 5 4 2" xfId="819"/>
    <cellStyle name="Total 3 3 5 4 3" xfId="1219"/>
    <cellStyle name="Total 3 3 5 4 4" xfId="1628"/>
    <cellStyle name="Total 3 3 5 4 5" xfId="1870"/>
    <cellStyle name="Total 3 3 5 5" xfId="335"/>
    <cellStyle name="Total 3 3 5 5 2" xfId="759"/>
    <cellStyle name="Total 3 3 5 5 3" xfId="1159"/>
    <cellStyle name="Total 3 3 5 5 4" xfId="1568"/>
    <cellStyle name="Total 3 3 5 5 5" xfId="1810"/>
    <cellStyle name="Total 3 3 5 6" xfId="582"/>
    <cellStyle name="Total 3 3 5 7" xfId="983"/>
    <cellStyle name="Total 3 3 5 8" xfId="1488"/>
    <cellStyle name="Total 3 3 6" xfId="159"/>
    <cellStyle name="Total 3 3 6 2" xfId="232"/>
    <cellStyle name="Total 3 3 6 2 2" xfId="468"/>
    <cellStyle name="Total 3 3 6 2 2 2" xfId="892"/>
    <cellStyle name="Total 3 3 6 2 2 3" xfId="1292"/>
    <cellStyle name="Total 3 3 6 2 2 4" xfId="1701"/>
    <cellStyle name="Total 3 3 6 2 2 5" xfId="1943"/>
    <cellStyle name="Total 3 3 6 2 3" xfId="656"/>
    <cellStyle name="Total 3 3 6 2 4" xfId="1056"/>
    <cellStyle name="Total 3 3 6 2 5" xfId="1395"/>
    <cellStyle name="Total 3 3 6 3" xfId="282"/>
    <cellStyle name="Total 3 3 6 3 2" xfId="518"/>
    <cellStyle name="Total 3 3 6 3 2 2" xfId="942"/>
    <cellStyle name="Total 3 3 6 3 2 3" xfId="1342"/>
    <cellStyle name="Total 3 3 6 3 2 4" xfId="1751"/>
    <cellStyle name="Total 3 3 6 3 2 5" xfId="1993"/>
    <cellStyle name="Total 3 3 6 3 3" xfId="706"/>
    <cellStyle name="Total 3 3 6 3 4" xfId="1106"/>
    <cellStyle name="Total 3 3 6 3 5" xfId="1394"/>
    <cellStyle name="Total 3 3 6 4" xfId="402"/>
    <cellStyle name="Total 3 3 6 4 2" xfId="826"/>
    <cellStyle name="Total 3 3 6 4 3" xfId="1226"/>
    <cellStyle name="Total 3 3 6 4 4" xfId="1635"/>
    <cellStyle name="Total 3 3 6 4 5" xfId="1877"/>
    <cellStyle name="Total 3 3 6 5" xfId="342"/>
    <cellStyle name="Total 3 3 6 5 2" xfId="766"/>
    <cellStyle name="Total 3 3 6 5 3" xfId="1166"/>
    <cellStyle name="Total 3 3 6 5 4" xfId="1575"/>
    <cellStyle name="Total 3 3 6 5 5" xfId="1817"/>
    <cellStyle name="Total 3 3 6 6" xfId="589"/>
    <cellStyle name="Total 3 3 6 7" xfId="990"/>
    <cellStyle name="Total 3 3 6 8" xfId="1427"/>
    <cellStyle name="Total 3 3 7" xfId="164"/>
    <cellStyle name="Total 3 3 7 2" xfId="237"/>
    <cellStyle name="Total 3 3 7 2 2" xfId="473"/>
    <cellStyle name="Total 3 3 7 2 2 2" xfId="897"/>
    <cellStyle name="Total 3 3 7 2 2 3" xfId="1297"/>
    <cellStyle name="Total 3 3 7 2 2 4" xfId="1706"/>
    <cellStyle name="Total 3 3 7 2 2 5" xfId="1948"/>
    <cellStyle name="Total 3 3 7 2 3" xfId="661"/>
    <cellStyle name="Total 3 3 7 2 4" xfId="1061"/>
    <cellStyle name="Total 3 3 7 2 5" xfId="1440"/>
    <cellStyle name="Total 3 3 7 3" xfId="287"/>
    <cellStyle name="Total 3 3 7 3 2" xfId="523"/>
    <cellStyle name="Total 3 3 7 3 2 2" xfId="947"/>
    <cellStyle name="Total 3 3 7 3 2 3" xfId="1347"/>
    <cellStyle name="Total 3 3 7 3 2 4" xfId="1756"/>
    <cellStyle name="Total 3 3 7 3 2 5" xfId="1998"/>
    <cellStyle name="Total 3 3 7 3 3" xfId="711"/>
    <cellStyle name="Total 3 3 7 3 4" xfId="1111"/>
    <cellStyle name="Total 3 3 7 3 5" xfId="1397"/>
    <cellStyle name="Total 3 3 7 4" xfId="407"/>
    <cellStyle name="Total 3 3 7 4 2" xfId="831"/>
    <cellStyle name="Total 3 3 7 4 3" xfId="1231"/>
    <cellStyle name="Total 3 3 7 4 4" xfId="1640"/>
    <cellStyle name="Total 3 3 7 4 5" xfId="1882"/>
    <cellStyle name="Total 3 3 7 5" xfId="347"/>
    <cellStyle name="Total 3 3 7 5 2" xfId="771"/>
    <cellStyle name="Total 3 3 7 5 3" xfId="1171"/>
    <cellStyle name="Total 3 3 7 5 4" xfId="1580"/>
    <cellStyle name="Total 3 3 7 5 5" xfId="1822"/>
    <cellStyle name="Total 3 3 7 6" xfId="594"/>
    <cellStyle name="Total 3 3 7 7" xfId="995"/>
    <cellStyle name="Total 3 3 7 8" xfId="1500"/>
    <cellStyle name="Total 3 3 8" xfId="168"/>
    <cellStyle name="Total 3 3 8 2" xfId="241"/>
    <cellStyle name="Total 3 3 8 2 2" xfId="477"/>
    <cellStyle name="Total 3 3 8 2 2 2" xfId="901"/>
    <cellStyle name="Total 3 3 8 2 2 3" xfId="1301"/>
    <cellStyle name="Total 3 3 8 2 2 4" xfId="1710"/>
    <cellStyle name="Total 3 3 8 2 2 5" xfId="1952"/>
    <cellStyle name="Total 3 3 8 2 3" xfId="665"/>
    <cellStyle name="Total 3 3 8 2 4" xfId="1065"/>
    <cellStyle name="Total 3 3 8 2 5" xfId="1418"/>
    <cellStyle name="Total 3 3 8 3" xfId="291"/>
    <cellStyle name="Total 3 3 8 3 2" xfId="527"/>
    <cellStyle name="Total 3 3 8 3 2 2" xfId="951"/>
    <cellStyle name="Total 3 3 8 3 2 3" xfId="1351"/>
    <cellStyle name="Total 3 3 8 3 2 4" xfId="1760"/>
    <cellStyle name="Total 3 3 8 3 2 5" xfId="2002"/>
    <cellStyle name="Total 3 3 8 3 3" xfId="715"/>
    <cellStyle name="Total 3 3 8 3 4" xfId="1115"/>
    <cellStyle name="Total 3 3 8 3 5" xfId="1766"/>
    <cellStyle name="Total 3 3 8 4" xfId="411"/>
    <cellStyle name="Total 3 3 8 4 2" xfId="835"/>
    <cellStyle name="Total 3 3 8 4 3" xfId="1235"/>
    <cellStyle name="Total 3 3 8 4 4" xfId="1644"/>
    <cellStyle name="Total 3 3 8 4 5" xfId="1886"/>
    <cellStyle name="Total 3 3 8 5" xfId="351"/>
    <cellStyle name="Total 3 3 8 5 2" xfId="775"/>
    <cellStyle name="Total 3 3 8 5 3" xfId="1175"/>
    <cellStyle name="Total 3 3 8 5 4" xfId="1584"/>
    <cellStyle name="Total 3 3 8 5 5" xfId="1826"/>
    <cellStyle name="Total 3 3 8 6" xfId="598"/>
    <cellStyle name="Total 3 3 8 7" xfId="999"/>
    <cellStyle name="Total 3 3 8 8" xfId="1452"/>
    <cellStyle name="Total 3 3 9" xfId="172"/>
    <cellStyle name="Total 3 3 9 2" xfId="245"/>
    <cellStyle name="Total 3 3 9 2 2" xfId="481"/>
    <cellStyle name="Total 3 3 9 2 2 2" xfId="905"/>
    <cellStyle name="Total 3 3 9 2 2 3" xfId="1305"/>
    <cellStyle name="Total 3 3 9 2 2 4" xfId="1714"/>
    <cellStyle name="Total 3 3 9 2 2 5" xfId="1956"/>
    <cellStyle name="Total 3 3 9 2 3" xfId="669"/>
    <cellStyle name="Total 3 3 9 2 4" xfId="1069"/>
    <cellStyle name="Total 3 3 9 2 5" xfId="1398"/>
    <cellStyle name="Total 3 3 9 3" xfId="295"/>
    <cellStyle name="Total 3 3 9 3 2" xfId="531"/>
    <cellStyle name="Total 3 3 9 3 2 2" xfId="955"/>
    <cellStyle name="Total 3 3 9 3 2 3" xfId="1355"/>
    <cellStyle name="Total 3 3 9 3 2 4" xfId="1764"/>
    <cellStyle name="Total 3 3 9 3 2 5" xfId="2006"/>
    <cellStyle name="Total 3 3 9 3 3" xfId="719"/>
    <cellStyle name="Total 3 3 9 3 4" xfId="1119"/>
    <cellStyle name="Total 3 3 9 3 5" xfId="1770"/>
    <cellStyle name="Total 3 3 9 4" xfId="415"/>
    <cellStyle name="Total 3 3 9 4 2" xfId="839"/>
    <cellStyle name="Total 3 3 9 4 3" xfId="1239"/>
    <cellStyle name="Total 3 3 9 4 4" xfId="1648"/>
    <cellStyle name="Total 3 3 9 4 5" xfId="1890"/>
    <cellStyle name="Total 3 3 9 5" xfId="355"/>
    <cellStyle name="Total 3 3 9 5 2" xfId="779"/>
    <cellStyle name="Total 3 3 9 5 3" xfId="1179"/>
    <cellStyle name="Total 3 3 9 5 4" xfId="1588"/>
    <cellStyle name="Total 3 3 9 5 5" xfId="1830"/>
    <cellStyle name="Total 3 3 9 6" xfId="602"/>
    <cellStyle name="Total 3 3 9 7" xfId="1003"/>
    <cellStyle name="Total 3 3 9 8" xfId="1522"/>
    <cellStyle name="Total 3 4" xfId="107"/>
    <cellStyle name="Total 3 4 10" xfId="192"/>
    <cellStyle name="Total 3 4 10 2" xfId="428"/>
    <cellStyle name="Total 3 4 10 2 2" xfId="852"/>
    <cellStyle name="Total 3 4 10 2 3" xfId="1252"/>
    <cellStyle name="Total 3 4 10 2 4" xfId="1661"/>
    <cellStyle name="Total 3 4 10 2 5" xfId="1903"/>
    <cellStyle name="Total 3 4 10 3" xfId="616"/>
    <cellStyle name="Total 3 4 10 4" xfId="1016"/>
    <cellStyle name="Total 3 4 10 5" xfId="1413"/>
    <cellStyle name="Total 3 4 11" xfId="183"/>
    <cellStyle name="Total 3 4 11 2" xfId="419"/>
    <cellStyle name="Total 3 4 11 2 2" xfId="843"/>
    <cellStyle name="Total 3 4 11 2 3" xfId="1243"/>
    <cellStyle name="Total 3 4 11 2 4" xfId="1652"/>
    <cellStyle name="Total 3 4 11 2 5" xfId="1894"/>
    <cellStyle name="Total 3 4 11 3" xfId="607"/>
    <cellStyle name="Total 3 4 11 4" xfId="1007"/>
    <cellStyle name="Total 3 4 11 5" xfId="1441"/>
    <cellStyle name="Total 3 4 12" xfId="362"/>
    <cellStyle name="Total 3 4 12 2" xfId="786"/>
    <cellStyle name="Total 3 4 12 3" xfId="1186"/>
    <cellStyle name="Total 3 4 12 4" xfId="1595"/>
    <cellStyle name="Total 3 4 12 5" xfId="1837"/>
    <cellStyle name="Total 3 4 13" xfId="302"/>
    <cellStyle name="Total 3 4 13 2" xfId="726"/>
    <cellStyle name="Total 3 4 13 3" xfId="1126"/>
    <cellStyle name="Total 3 4 13 4" xfId="1535"/>
    <cellStyle name="Total 3 4 13 5" xfId="1777"/>
    <cellStyle name="Total 3 4 14" xfId="548"/>
    <cellStyle name="Total 3 4 15" xfId="535"/>
    <cellStyle name="Total 3 4 16" xfId="1520"/>
    <cellStyle name="Total 3 4 2" xfId="133"/>
    <cellStyle name="Total 3 4 2 2" xfId="209"/>
    <cellStyle name="Total 3 4 2 2 2" xfId="445"/>
    <cellStyle name="Total 3 4 2 2 2 2" xfId="869"/>
    <cellStyle name="Total 3 4 2 2 2 3" xfId="1269"/>
    <cellStyle name="Total 3 4 2 2 2 4" xfId="1678"/>
    <cellStyle name="Total 3 4 2 2 2 5" xfId="1920"/>
    <cellStyle name="Total 3 4 2 2 3" xfId="633"/>
    <cellStyle name="Total 3 4 2 2 4" xfId="1033"/>
    <cellStyle name="Total 3 4 2 2 5" xfId="1486"/>
    <cellStyle name="Total 3 4 2 3" xfId="259"/>
    <cellStyle name="Total 3 4 2 3 2" xfId="495"/>
    <cellStyle name="Total 3 4 2 3 2 2" xfId="919"/>
    <cellStyle name="Total 3 4 2 3 2 3" xfId="1319"/>
    <cellStyle name="Total 3 4 2 3 2 4" xfId="1728"/>
    <cellStyle name="Total 3 4 2 3 2 5" xfId="1970"/>
    <cellStyle name="Total 3 4 2 3 3" xfId="683"/>
    <cellStyle name="Total 3 4 2 3 4" xfId="1083"/>
    <cellStyle name="Total 3 4 2 3 5" xfId="1439"/>
    <cellStyle name="Total 3 4 2 4" xfId="379"/>
    <cellStyle name="Total 3 4 2 4 2" xfId="803"/>
    <cellStyle name="Total 3 4 2 4 3" xfId="1203"/>
    <cellStyle name="Total 3 4 2 4 4" xfId="1612"/>
    <cellStyle name="Total 3 4 2 4 5" xfId="1854"/>
    <cellStyle name="Total 3 4 2 5" xfId="319"/>
    <cellStyle name="Total 3 4 2 5 2" xfId="743"/>
    <cellStyle name="Total 3 4 2 5 3" xfId="1143"/>
    <cellStyle name="Total 3 4 2 5 4" xfId="1552"/>
    <cellStyle name="Total 3 4 2 5 5" xfId="1794"/>
    <cellStyle name="Total 3 4 2 6" xfId="566"/>
    <cellStyle name="Total 3 4 2 7" xfId="967"/>
    <cellStyle name="Total 3 4 2 8" xfId="1392"/>
    <cellStyle name="Total 3 4 3" xfId="141"/>
    <cellStyle name="Total 3 4 3 2" xfId="214"/>
    <cellStyle name="Total 3 4 3 2 2" xfId="450"/>
    <cellStyle name="Total 3 4 3 2 2 2" xfId="874"/>
    <cellStyle name="Total 3 4 3 2 2 3" xfId="1274"/>
    <cellStyle name="Total 3 4 3 2 2 4" xfId="1683"/>
    <cellStyle name="Total 3 4 3 2 2 5" xfId="1925"/>
    <cellStyle name="Total 3 4 3 2 3" xfId="638"/>
    <cellStyle name="Total 3 4 3 2 4" xfId="1038"/>
    <cellStyle name="Total 3 4 3 2 5" xfId="1505"/>
    <cellStyle name="Total 3 4 3 3" xfId="264"/>
    <cellStyle name="Total 3 4 3 3 2" xfId="500"/>
    <cellStyle name="Total 3 4 3 3 2 2" xfId="924"/>
    <cellStyle name="Total 3 4 3 3 2 3" xfId="1324"/>
    <cellStyle name="Total 3 4 3 3 2 4" xfId="1733"/>
    <cellStyle name="Total 3 4 3 3 2 5" xfId="1975"/>
    <cellStyle name="Total 3 4 3 3 3" xfId="688"/>
    <cellStyle name="Total 3 4 3 3 4" xfId="1088"/>
    <cellStyle name="Total 3 4 3 3 5" xfId="1404"/>
    <cellStyle name="Total 3 4 3 4" xfId="384"/>
    <cellStyle name="Total 3 4 3 4 2" xfId="808"/>
    <cellStyle name="Total 3 4 3 4 3" xfId="1208"/>
    <cellStyle name="Total 3 4 3 4 4" xfId="1617"/>
    <cellStyle name="Total 3 4 3 4 5" xfId="1859"/>
    <cellStyle name="Total 3 4 3 5" xfId="324"/>
    <cellStyle name="Total 3 4 3 5 2" xfId="748"/>
    <cellStyle name="Total 3 4 3 5 3" xfId="1148"/>
    <cellStyle name="Total 3 4 3 5 4" xfId="1557"/>
    <cellStyle name="Total 3 4 3 5 5" xfId="1799"/>
    <cellStyle name="Total 3 4 3 6" xfId="571"/>
    <cellStyle name="Total 3 4 3 7" xfId="972"/>
    <cellStyle name="Total 3 4 3 8" xfId="1453"/>
    <cellStyle name="Total 3 4 4" xfId="147"/>
    <cellStyle name="Total 3 4 4 2" xfId="220"/>
    <cellStyle name="Total 3 4 4 2 2" xfId="456"/>
    <cellStyle name="Total 3 4 4 2 2 2" xfId="880"/>
    <cellStyle name="Total 3 4 4 2 2 3" xfId="1280"/>
    <cellStyle name="Total 3 4 4 2 2 4" xfId="1689"/>
    <cellStyle name="Total 3 4 4 2 2 5" xfId="1931"/>
    <cellStyle name="Total 3 4 4 2 3" xfId="644"/>
    <cellStyle name="Total 3 4 4 2 4" xfId="1044"/>
    <cellStyle name="Total 3 4 4 2 5" xfId="1422"/>
    <cellStyle name="Total 3 4 4 3" xfId="270"/>
    <cellStyle name="Total 3 4 4 3 2" xfId="506"/>
    <cellStyle name="Total 3 4 4 3 2 2" xfId="930"/>
    <cellStyle name="Total 3 4 4 3 2 3" xfId="1330"/>
    <cellStyle name="Total 3 4 4 3 2 4" xfId="1739"/>
    <cellStyle name="Total 3 4 4 3 2 5" xfId="1981"/>
    <cellStyle name="Total 3 4 4 3 3" xfId="694"/>
    <cellStyle name="Total 3 4 4 3 4" xfId="1094"/>
    <cellStyle name="Total 3 4 4 3 5" xfId="1369"/>
    <cellStyle name="Total 3 4 4 4" xfId="390"/>
    <cellStyle name="Total 3 4 4 4 2" xfId="814"/>
    <cellStyle name="Total 3 4 4 4 3" xfId="1214"/>
    <cellStyle name="Total 3 4 4 4 4" xfId="1623"/>
    <cellStyle name="Total 3 4 4 4 5" xfId="1865"/>
    <cellStyle name="Total 3 4 4 5" xfId="330"/>
    <cellStyle name="Total 3 4 4 5 2" xfId="754"/>
    <cellStyle name="Total 3 4 4 5 3" xfId="1154"/>
    <cellStyle name="Total 3 4 4 5 4" xfId="1563"/>
    <cellStyle name="Total 3 4 4 5 5" xfId="1805"/>
    <cellStyle name="Total 3 4 4 6" xfId="577"/>
    <cellStyle name="Total 3 4 4 7" xfId="978"/>
    <cellStyle name="Total 3 4 4 8" xfId="1449"/>
    <cellStyle name="Total 3 4 5" xfId="151"/>
    <cellStyle name="Total 3 4 5 2" xfId="224"/>
    <cellStyle name="Total 3 4 5 2 2" xfId="460"/>
    <cellStyle name="Total 3 4 5 2 2 2" xfId="884"/>
    <cellStyle name="Total 3 4 5 2 2 3" xfId="1284"/>
    <cellStyle name="Total 3 4 5 2 2 4" xfId="1693"/>
    <cellStyle name="Total 3 4 5 2 2 5" xfId="1935"/>
    <cellStyle name="Total 3 4 5 2 3" xfId="648"/>
    <cellStyle name="Total 3 4 5 2 4" xfId="1048"/>
    <cellStyle name="Total 3 4 5 2 5" xfId="1405"/>
    <cellStyle name="Total 3 4 5 3" xfId="274"/>
    <cellStyle name="Total 3 4 5 3 2" xfId="510"/>
    <cellStyle name="Total 3 4 5 3 2 2" xfId="934"/>
    <cellStyle name="Total 3 4 5 3 2 3" xfId="1334"/>
    <cellStyle name="Total 3 4 5 3 2 4" xfId="1743"/>
    <cellStyle name="Total 3 4 5 3 2 5" xfId="1985"/>
    <cellStyle name="Total 3 4 5 3 3" xfId="698"/>
    <cellStyle name="Total 3 4 5 3 4" xfId="1098"/>
    <cellStyle name="Total 3 4 5 3 5" xfId="1365"/>
    <cellStyle name="Total 3 4 5 4" xfId="394"/>
    <cellStyle name="Total 3 4 5 4 2" xfId="818"/>
    <cellStyle name="Total 3 4 5 4 3" xfId="1218"/>
    <cellStyle name="Total 3 4 5 4 4" xfId="1627"/>
    <cellStyle name="Total 3 4 5 4 5" xfId="1869"/>
    <cellStyle name="Total 3 4 5 5" xfId="334"/>
    <cellStyle name="Total 3 4 5 5 2" xfId="758"/>
    <cellStyle name="Total 3 4 5 5 3" xfId="1158"/>
    <cellStyle name="Total 3 4 5 5 4" xfId="1567"/>
    <cellStyle name="Total 3 4 5 5 5" xfId="1809"/>
    <cellStyle name="Total 3 4 5 6" xfId="581"/>
    <cellStyle name="Total 3 4 5 7" xfId="982"/>
    <cellStyle name="Total 3 4 5 8" xfId="1518"/>
    <cellStyle name="Total 3 4 6" xfId="158"/>
    <cellStyle name="Total 3 4 6 2" xfId="231"/>
    <cellStyle name="Total 3 4 6 2 2" xfId="467"/>
    <cellStyle name="Total 3 4 6 2 2 2" xfId="891"/>
    <cellStyle name="Total 3 4 6 2 2 3" xfId="1291"/>
    <cellStyle name="Total 3 4 6 2 2 4" xfId="1700"/>
    <cellStyle name="Total 3 4 6 2 2 5" xfId="1942"/>
    <cellStyle name="Total 3 4 6 2 3" xfId="655"/>
    <cellStyle name="Total 3 4 6 2 4" xfId="1055"/>
    <cellStyle name="Total 3 4 6 2 5" xfId="1381"/>
    <cellStyle name="Total 3 4 6 3" xfId="281"/>
    <cellStyle name="Total 3 4 6 3 2" xfId="517"/>
    <cellStyle name="Total 3 4 6 3 2 2" xfId="941"/>
    <cellStyle name="Total 3 4 6 3 2 3" xfId="1341"/>
    <cellStyle name="Total 3 4 6 3 2 4" xfId="1750"/>
    <cellStyle name="Total 3 4 6 3 2 5" xfId="1992"/>
    <cellStyle name="Total 3 4 6 3 3" xfId="705"/>
    <cellStyle name="Total 3 4 6 3 4" xfId="1105"/>
    <cellStyle name="Total 3 4 6 3 5" xfId="1360"/>
    <cellStyle name="Total 3 4 6 4" xfId="401"/>
    <cellStyle name="Total 3 4 6 4 2" xfId="825"/>
    <cellStyle name="Total 3 4 6 4 3" xfId="1225"/>
    <cellStyle name="Total 3 4 6 4 4" xfId="1634"/>
    <cellStyle name="Total 3 4 6 4 5" xfId="1876"/>
    <cellStyle name="Total 3 4 6 5" xfId="341"/>
    <cellStyle name="Total 3 4 6 5 2" xfId="765"/>
    <cellStyle name="Total 3 4 6 5 3" xfId="1165"/>
    <cellStyle name="Total 3 4 6 5 4" xfId="1574"/>
    <cellStyle name="Total 3 4 6 5 5" xfId="1816"/>
    <cellStyle name="Total 3 4 6 6" xfId="588"/>
    <cellStyle name="Total 3 4 6 7" xfId="989"/>
    <cellStyle name="Total 3 4 6 8" xfId="1474"/>
    <cellStyle name="Total 3 4 7" xfId="163"/>
    <cellStyle name="Total 3 4 7 2" xfId="236"/>
    <cellStyle name="Total 3 4 7 2 2" xfId="472"/>
    <cellStyle name="Total 3 4 7 2 2 2" xfId="896"/>
    <cellStyle name="Total 3 4 7 2 2 3" xfId="1296"/>
    <cellStyle name="Total 3 4 7 2 2 4" xfId="1705"/>
    <cellStyle name="Total 3 4 7 2 2 5" xfId="1947"/>
    <cellStyle name="Total 3 4 7 2 3" xfId="660"/>
    <cellStyle name="Total 3 4 7 2 4" xfId="1060"/>
    <cellStyle name="Total 3 4 7 2 5" xfId="1424"/>
    <cellStyle name="Total 3 4 7 3" xfId="286"/>
    <cellStyle name="Total 3 4 7 3 2" xfId="522"/>
    <cellStyle name="Total 3 4 7 3 2 2" xfId="946"/>
    <cellStyle name="Total 3 4 7 3 2 3" xfId="1346"/>
    <cellStyle name="Total 3 4 7 3 2 4" xfId="1755"/>
    <cellStyle name="Total 3 4 7 3 2 5" xfId="1997"/>
    <cellStyle name="Total 3 4 7 3 3" xfId="710"/>
    <cellStyle name="Total 3 4 7 3 4" xfId="1110"/>
    <cellStyle name="Total 3 4 7 3 5" xfId="1390"/>
    <cellStyle name="Total 3 4 7 4" xfId="406"/>
    <cellStyle name="Total 3 4 7 4 2" xfId="830"/>
    <cellStyle name="Total 3 4 7 4 3" xfId="1230"/>
    <cellStyle name="Total 3 4 7 4 4" xfId="1639"/>
    <cellStyle name="Total 3 4 7 4 5" xfId="1881"/>
    <cellStyle name="Total 3 4 7 5" xfId="346"/>
    <cellStyle name="Total 3 4 7 5 2" xfId="770"/>
    <cellStyle name="Total 3 4 7 5 3" xfId="1170"/>
    <cellStyle name="Total 3 4 7 5 4" xfId="1579"/>
    <cellStyle name="Total 3 4 7 5 5" xfId="1821"/>
    <cellStyle name="Total 3 4 7 6" xfId="593"/>
    <cellStyle name="Total 3 4 7 7" xfId="994"/>
    <cellStyle name="Total 3 4 7 8" xfId="1528"/>
    <cellStyle name="Total 3 4 8" xfId="167"/>
    <cellStyle name="Total 3 4 8 2" xfId="240"/>
    <cellStyle name="Total 3 4 8 2 2" xfId="476"/>
    <cellStyle name="Total 3 4 8 2 2 2" xfId="900"/>
    <cellStyle name="Total 3 4 8 2 2 3" xfId="1300"/>
    <cellStyle name="Total 3 4 8 2 2 4" xfId="1709"/>
    <cellStyle name="Total 3 4 8 2 2 5" xfId="1951"/>
    <cellStyle name="Total 3 4 8 2 3" xfId="664"/>
    <cellStyle name="Total 3 4 8 2 4" xfId="1064"/>
    <cellStyle name="Total 3 4 8 2 5" xfId="1457"/>
    <cellStyle name="Total 3 4 8 3" xfId="290"/>
    <cellStyle name="Total 3 4 8 3 2" xfId="526"/>
    <cellStyle name="Total 3 4 8 3 2 2" xfId="950"/>
    <cellStyle name="Total 3 4 8 3 2 3" xfId="1350"/>
    <cellStyle name="Total 3 4 8 3 2 4" xfId="1759"/>
    <cellStyle name="Total 3 4 8 3 2 5" xfId="2001"/>
    <cellStyle name="Total 3 4 8 3 3" xfId="714"/>
    <cellStyle name="Total 3 4 8 3 4" xfId="1114"/>
    <cellStyle name="Total 3 4 8 3 5" xfId="1359"/>
    <cellStyle name="Total 3 4 8 4" xfId="410"/>
    <cellStyle name="Total 3 4 8 4 2" xfId="834"/>
    <cellStyle name="Total 3 4 8 4 3" xfId="1234"/>
    <cellStyle name="Total 3 4 8 4 4" xfId="1643"/>
    <cellStyle name="Total 3 4 8 4 5" xfId="1885"/>
    <cellStyle name="Total 3 4 8 5" xfId="350"/>
    <cellStyle name="Total 3 4 8 5 2" xfId="774"/>
    <cellStyle name="Total 3 4 8 5 3" xfId="1174"/>
    <cellStyle name="Total 3 4 8 5 4" xfId="1583"/>
    <cellStyle name="Total 3 4 8 5 5" xfId="1825"/>
    <cellStyle name="Total 3 4 8 6" xfId="597"/>
    <cellStyle name="Total 3 4 8 7" xfId="998"/>
    <cellStyle name="Total 3 4 8 8" xfId="1497"/>
    <cellStyle name="Total 3 4 9" xfId="171"/>
    <cellStyle name="Total 3 4 9 2" xfId="244"/>
    <cellStyle name="Total 3 4 9 2 2" xfId="480"/>
    <cellStyle name="Total 3 4 9 2 2 2" xfId="904"/>
    <cellStyle name="Total 3 4 9 2 2 3" xfId="1304"/>
    <cellStyle name="Total 3 4 9 2 2 4" xfId="1713"/>
    <cellStyle name="Total 3 4 9 2 2 5" xfId="1955"/>
    <cellStyle name="Total 3 4 9 2 3" xfId="668"/>
    <cellStyle name="Total 3 4 9 2 4" xfId="1068"/>
    <cellStyle name="Total 3 4 9 2 5" xfId="1358"/>
    <cellStyle name="Total 3 4 9 3" xfId="294"/>
    <cellStyle name="Total 3 4 9 3 2" xfId="530"/>
    <cellStyle name="Total 3 4 9 3 2 2" xfId="954"/>
    <cellStyle name="Total 3 4 9 3 2 3" xfId="1354"/>
    <cellStyle name="Total 3 4 9 3 2 4" xfId="1763"/>
    <cellStyle name="Total 3 4 9 3 2 5" xfId="2005"/>
    <cellStyle name="Total 3 4 9 3 3" xfId="718"/>
    <cellStyle name="Total 3 4 9 3 4" xfId="1118"/>
    <cellStyle name="Total 3 4 9 3 5" xfId="1769"/>
    <cellStyle name="Total 3 4 9 4" xfId="414"/>
    <cellStyle name="Total 3 4 9 4 2" xfId="838"/>
    <cellStyle name="Total 3 4 9 4 3" xfId="1238"/>
    <cellStyle name="Total 3 4 9 4 4" xfId="1647"/>
    <cellStyle name="Total 3 4 9 4 5" xfId="1889"/>
    <cellStyle name="Total 3 4 9 5" xfId="354"/>
    <cellStyle name="Total 3 4 9 5 2" xfId="778"/>
    <cellStyle name="Total 3 4 9 5 3" xfId="1178"/>
    <cellStyle name="Total 3 4 9 5 4" xfId="1587"/>
    <cellStyle name="Total 3 4 9 5 5" xfId="1829"/>
    <cellStyle name="Total 3 4 9 6" xfId="601"/>
    <cellStyle name="Total 3 4 9 7" xfId="1002"/>
    <cellStyle name="Total 3 4 9 8" xfId="1450"/>
    <cellStyle name="Total 3 5" xfId="186"/>
    <cellStyle name="Total 3 5 2" xfId="422"/>
    <cellStyle name="Total 3 5 2 2" xfId="846"/>
    <cellStyle name="Total 3 5 2 3" xfId="1246"/>
    <cellStyle name="Total 3 5 2 4" xfId="1655"/>
    <cellStyle name="Total 3 5 2 5" xfId="1897"/>
    <cellStyle name="Total 3 5 3" xfId="610"/>
    <cellStyle name="Total 3 5 4" xfId="1010"/>
    <cellStyle name="Total 3 5 5" xfId="1436"/>
    <cellStyle name="Total 3 6" xfId="358"/>
    <cellStyle name="Total 3 6 2" xfId="782"/>
    <cellStyle name="Total 3 6 3" xfId="1182"/>
    <cellStyle name="Total 3 6 4" xfId="1591"/>
    <cellStyle name="Total 3 6 5" xfId="1833"/>
    <cellStyle name="Total 3 7" xfId="298"/>
    <cellStyle name="Total 3 7 2" xfId="722"/>
    <cellStyle name="Total 3 7 3" xfId="1122"/>
    <cellStyle name="Total 3 7 4" xfId="1531"/>
    <cellStyle name="Total 3 7 5" xfId="1773"/>
    <cellStyle name="Total 3 8" xfId="541"/>
    <cellStyle name="Total 3 9" xfId="551"/>
    <cellStyle name="Total 4" xfId="91"/>
    <cellStyle name="Vérification" xfId="20" builtinId="23" customBuiltin="1"/>
    <cellStyle name="Warning" xfId="2067"/>
  </cellStyles>
  <dxfs count="7">
    <dxf>
      <font>
        <color theme="1" tint="0.24994659260841701"/>
      </font>
      <fill>
        <patternFill patternType="solid">
          <fgColor theme="4" tint="0.79998168889431442"/>
          <bgColor theme="4" tint="0.79998168889431442"/>
        </patternFill>
      </fill>
    </dxf>
    <dxf>
      <font>
        <color theme="1" tint="0.24994659260841701"/>
      </font>
      <fill>
        <patternFill patternType="solid">
          <fgColor theme="4" tint="0.79995117038483843"/>
          <bgColor rgb="FFDDDDDD"/>
        </patternFill>
      </fill>
    </dxf>
    <dxf>
      <font>
        <b/>
        <i val="0"/>
        <color theme="1" tint="0.24994659260841701"/>
      </font>
    </dxf>
    <dxf>
      <font>
        <b/>
        <i val="0"/>
        <color theme="1" tint="0.24994659260841701"/>
      </font>
    </dxf>
    <dxf>
      <font>
        <color theme="1" tint="0.24994659260841701"/>
      </font>
      <border>
        <top style="double">
          <color theme="4"/>
        </top>
      </border>
    </dxf>
    <dxf>
      <font>
        <b/>
        <i val="0"/>
        <color auto="1"/>
      </font>
      <fill>
        <patternFill patternType="solid">
          <fgColor theme="4"/>
          <bgColor theme="4"/>
        </patternFill>
      </fill>
      <border>
        <bottom style="thick">
          <color theme="0"/>
        </bottom>
      </border>
    </dxf>
    <dxf>
      <font>
        <color theme="1" tint="0.24994659260841701"/>
      </font>
      <border diagonalUp="0" diagonalDown="0">
        <left/>
        <right/>
        <top/>
        <bottom style="thick">
          <color theme="4"/>
        </bottom>
        <vertical/>
        <horizontal/>
      </border>
    </dxf>
  </dxfs>
  <tableStyles count="1" defaultTableStyle="Calculateur de prêt" defaultPivotStyle="PivotStyleLight16">
    <tableStyle name="Calculateur de prêt"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FFFFF"/>
      <rgbColor rgb="00008080"/>
      <rgbColor rgb="00C0C0C0"/>
      <rgbColor rgb="00808080"/>
      <rgbColor rgb="009999FF"/>
      <rgbColor rgb="00993366"/>
      <rgbColor rgb="00EAEAEA"/>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DEB290"/>
      <color rgb="FF74B5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857250</xdr:colOff>
      <xdr:row>0</xdr:row>
      <xdr:rowOff>9525</xdr:rowOff>
    </xdr:from>
    <xdr:to>
      <xdr:col>5</xdr:col>
      <xdr:colOff>2428249</xdr:colOff>
      <xdr:row>1</xdr:row>
      <xdr:rowOff>10113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943725" y="190500"/>
          <a:ext cx="1572904" cy="8940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276225</xdr:colOff>
      <xdr:row>0</xdr:row>
      <xdr:rowOff>57151</xdr:rowOff>
    </xdr:from>
    <xdr:to>
      <xdr:col>5</xdr:col>
      <xdr:colOff>48904</xdr:colOff>
      <xdr:row>3</xdr:row>
      <xdr:rowOff>84409</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5334000" y="57151"/>
          <a:ext cx="1649104" cy="9416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80921</xdr:colOff>
      <xdr:row>0</xdr:row>
      <xdr:rowOff>66674</xdr:rowOff>
    </xdr:from>
    <xdr:to>
      <xdr:col>9</xdr:col>
      <xdr:colOff>94080</xdr:colOff>
      <xdr:row>0</xdr:row>
      <xdr:rowOff>1011555</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053221" y="66674"/>
          <a:ext cx="1674319" cy="9525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1390650</xdr:colOff>
      <xdr:row>1</xdr:row>
      <xdr:rowOff>28575</xdr:rowOff>
    </xdr:from>
    <xdr:to>
      <xdr:col>5</xdr:col>
      <xdr:colOff>2963554</xdr:colOff>
      <xdr:row>2</xdr:row>
      <xdr:rowOff>36783</xdr:rowOff>
    </xdr:to>
    <xdr:pic>
      <xdr:nvPicPr>
        <xdr:cNvPr id="15" name="Imag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8505825" y="76200"/>
          <a:ext cx="1572904" cy="894033"/>
        </a:xfrm>
        <a:prstGeom prst="rect">
          <a:avLst/>
        </a:prstGeom>
      </xdr:spPr>
    </xdr:pic>
    <xdr:clientData/>
  </xdr:twoCellAnchor>
  <xdr:oneCellAnchor>
    <xdr:from>
      <xdr:col>4</xdr:col>
      <xdr:colOff>47625</xdr:colOff>
      <xdr:row>69</xdr:row>
      <xdr:rowOff>361950</xdr:rowOff>
    </xdr:from>
    <xdr:ext cx="685799" cy="717371"/>
    <xdr:pic>
      <xdr:nvPicPr>
        <xdr:cNvPr id="16" name="Image 15" descr="élément décoratif">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2"/>
        <a:stretch>
          <a:fillRect/>
        </a:stretch>
      </xdr:blipFill>
      <xdr:spPr>
        <a:xfrm>
          <a:off x="5048250" y="24698325"/>
          <a:ext cx="685799" cy="717371"/>
        </a:xfrm>
        <a:prstGeom prst="rect">
          <a:avLst/>
        </a:prstGeom>
      </xdr:spPr>
    </xdr:pic>
    <xdr:clientData/>
  </xdr:oneCellAnchor>
  <xdr:oneCellAnchor>
    <xdr:from>
      <xdr:col>5</xdr:col>
      <xdr:colOff>1562100</xdr:colOff>
      <xdr:row>34</xdr:row>
      <xdr:rowOff>123825</xdr:rowOff>
    </xdr:from>
    <xdr:ext cx="1572904" cy="894033"/>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8677275" y="9696450"/>
          <a:ext cx="1572904" cy="894033"/>
        </a:xfrm>
        <a:prstGeom prst="rect">
          <a:avLst/>
        </a:prstGeom>
      </xdr:spPr>
    </xdr:pic>
    <xdr:clientData/>
  </xdr:oneCellAnchor>
  <xdr:oneCellAnchor>
    <xdr:from>
      <xdr:col>5</xdr:col>
      <xdr:colOff>1381125</xdr:colOff>
      <xdr:row>69</xdr:row>
      <xdr:rowOff>76200</xdr:rowOff>
    </xdr:from>
    <xdr:ext cx="1572904" cy="894033"/>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8496300" y="21326475"/>
          <a:ext cx="1572904" cy="894033"/>
        </a:xfrm>
        <a:prstGeom prst="rect">
          <a:avLst/>
        </a:prstGeom>
      </xdr:spPr>
    </xdr:pic>
    <xdr:clientData/>
  </xdr:oneCellAnchor>
  <xdr:twoCellAnchor editAs="oneCell">
    <xdr:from>
      <xdr:col>4</xdr:col>
      <xdr:colOff>525268</xdr:colOff>
      <xdr:row>1</xdr:row>
      <xdr:rowOff>28575</xdr:rowOff>
    </xdr:from>
    <xdr:to>
      <xdr:col>5</xdr:col>
      <xdr:colOff>380999</xdr:colOff>
      <xdr:row>2</xdr:row>
      <xdr:rowOff>76200</xdr:rowOff>
    </xdr:to>
    <xdr:pic>
      <xdr:nvPicPr>
        <xdr:cNvPr id="6" name="Image 5" descr="C:\Users\Mary\AppData\Local\Packages\Microsoft.Windows.Photos_8wekyb3d8bbwe\TempState\ShareServiceTempFolder\logo CIRÉ.jpeg">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87868" y="76200"/>
          <a:ext cx="1741681"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942975</xdr:colOff>
      <xdr:row>34</xdr:row>
      <xdr:rowOff>94191</xdr:rowOff>
    </xdr:from>
    <xdr:to>
      <xdr:col>5</xdr:col>
      <xdr:colOff>676274</xdr:colOff>
      <xdr:row>35</xdr:row>
      <xdr:rowOff>76199</xdr:rowOff>
    </xdr:to>
    <xdr:pic>
      <xdr:nvPicPr>
        <xdr:cNvPr id="7" name="Image 6" descr="C:\Users\Mary\AppData\Local\Packages\Microsoft.Windows.Photos_8wekyb3d8bbwe\TempState\ShareServiceTempFolder\logo CIRÉ.jpeg">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05575" y="9666816"/>
          <a:ext cx="16192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971550</xdr:colOff>
      <xdr:row>69</xdr:row>
      <xdr:rowOff>62876</xdr:rowOff>
    </xdr:from>
    <xdr:to>
      <xdr:col>5</xdr:col>
      <xdr:colOff>781050</xdr:colOff>
      <xdr:row>70</xdr:row>
      <xdr:rowOff>323849</xdr:rowOff>
    </xdr:to>
    <xdr:pic>
      <xdr:nvPicPr>
        <xdr:cNvPr id="9" name="Image 8" descr="C:\Users\Mary\AppData\Local\Packages\Microsoft.Windows.Photos_8wekyb3d8bbwe\TempState\ShareServiceTempFolder\logo CIRÉ.jpeg">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34150" y="21313151"/>
          <a:ext cx="1695450" cy="90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85725</xdr:colOff>
      <xdr:row>0</xdr:row>
      <xdr:rowOff>95250</xdr:rowOff>
    </xdr:from>
    <xdr:to>
      <xdr:col>12</xdr:col>
      <xdr:colOff>1210953</xdr:colOff>
      <xdr:row>0</xdr:row>
      <xdr:rowOff>1030261</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315325" y="95250"/>
          <a:ext cx="1287153" cy="935011"/>
        </a:xfrm>
        <a:prstGeom prst="rect">
          <a:avLst/>
        </a:prstGeom>
      </xdr:spPr>
    </xdr:pic>
    <xdr:clientData/>
  </xdr:twoCellAnchor>
  <xdr:twoCellAnchor editAs="oneCell">
    <xdr:from>
      <xdr:col>8</xdr:col>
      <xdr:colOff>161925</xdr:colOff>
      <xdr:row>0</xdr:row>
      <xdr:rowOff>0</xdr:rowOff>
    </xdr:from>
    <xdr:to>
      <xdr:col>8</xdr:col>
      <xdr:colOff>1209675</xdr:colOff>
      <xdr:row>0</xdr:row>
      <xdr:rowOff>995634</xdr:rowOff>
    </xdr:to>
    <xdr:pic>
      <xdr:nvPicPr>
        <xdr:cNvPr id="3" name="Image 2" descr="C:\Users\Mary\AppData\Local\Packages\Microsoft.Windows.Photos_8wekyb3d8bbwe\TempState\ShareServiceTempFolder\logo CIRÉ.jpe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29350" y="0"/>
          <a:ext cx="1047750" cy="995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Personal">
  <a:themeElements>
    <a:clrScheme name="Rainbow">
      <a:dk1>
        <a:srgbClr val="000000"/>
      </a:dk1>
      <a:lt1>
        <a:srgbClr val="FFFFFF"/>
      </a:lt1>
      <a:dk2>
        <a:srgbClr val="7E8083"/>
      </a:dk2>
      <a:lt2>
        <a:srgbClr val="E4E5E6"/>
      </a:lt2>
      <a:accent1>
        <a:srgbClr val="7AC143"/>
      </a:accent1>
      <a:accent2>
        <a:srgbClr val="00853E"/>
      </a:accent2>
      <a:accent3>
        <a:srgbClr val="00ADEE"/>
      </a:accent3>
      <a:accent4>
        <a:srgbClr val="FFC000"/>
      </a:accent4>
      <a:accent5>
        <a:srgbClr val="F47920"/>
      </a:accent5>
      <a:accent6>
        <a:srgbClr val="E51937"/>
      </a:accent6>
      <a:hlink>
        <a:srgbClr val="F47920"/>
      </a:hlink>
      <a:folHlink>
        <a:srgbClr val="954F72"/>
      </a:folHlink>
    </a:clrScheme>
    <a:fontScheme name="Custom 2">
      <a:majorFont>
        <a:latin typeface="Rockwell"/>
        <a:ea typeface=""/>
        <a:cs typeface=""/>
      </a:majorFont>
      <a:minorFont>
        <a:latin typeface="Lucida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pageSetUpPr fitToPage="1"/>
  </sheetPr>
  <dimension ref="A1:N68"/>
  <sheetViews>
    <sheetView tabSelected="1" zoomScale="154" zoomScaleNormal="154" workbookViewId="0">
      <selection activeCell="C1" sqref="C1:E1"/>
    </sheetView>
  </sheetViews>
  <sheetFormatPr baseColWidth="10" defaultRowHeight="13.8"/>
  <cols>
    <col min="1" max="1" width="5.6328125" customWidth="1"/>
    <col min="2" max="2" width="2.6328125" customWidth="1"/>
    <col min="3" max="3" width="43.81640625" customWidth="1"/>
    <col min="4" max="4" width="5.453125" customWidth="1"/>
    <col min="5" max="5" width="13.453125" customWidth="1"/>
    <col min="6" max="6" width="39.08984375" customWidth="1"/>
    <col min="7" max="8" width="2.6328125" customWidth="1"/>
    <col min="9" max="9" width="10.6328125" customWidth="1"/>
    <col min="11" max="11" width="35.6328125" customWidth="1"/>
    <col min="12" max="12" width="2.36328125" customWidth="1"/>
    <col min="13" max="13" width="3.08984375" customWidth="1"/>
    <col min="14" max="14" width="40.6328125" customWidth="1"/>
    <col min="17" max="17" width="30.6328125" customWidth="1"/>
    <col min="18" max="18" width="2.36328125" customWidth="1"/>
  </cols>
  <sheetData>
    <row r="1" spans="2:14" s="28" customFormat="1" ht="70.5" customHeight="1">
      <c r="C1" s="527" t="s">
        <v>76</v>
      </c>
      <c r="D1" s="528"/>
      <c r="E1" s="528"/>
    </row>
    <row r="2" spans="2:14" s="415" customFormat="1" ht="57.75" customHeight="1">
      <c r="B2" s="414"/>
      <c r="C2" s="533" t="s">
        <v>191</v>
      </c>
      <c r="D2" s="533"/>
      <c r="E2" s="533"/>
      <c r="F2" s="533"/>
      <c r="G2" s="533"/>
      <c r="H2" s="414"/>
    </row>
    <row r="3" spans="2:14" ht="24" customHeight="1">
      <c r="B3" s="32"/>
      <c r="C3" s="30" t="s">
        <v>9</v>
      </c>
      <c r="D3" s="32"/>
      <c r="E3" s="32"/>
      <c r="F3" s="32"/>
      <c r="G3" s="32"/>
      <c r="H3" s="30"/>
      <c r="I3" s="29"/>
      <c r="J3" s="29"/>
      <c r="K3" s="29"/>
      <c r="L3" s="29"/>
      <c r="M3" s="1"/>
      <c r="N3" s="1"/>
    </row>
    <row r="4" spans="2:14" ht="25.5" customHeight="1">
      <c r="B4" s="31"/>
      <c r="C4" s="416" t="s">
        <v>35</v>
      </c>
      <c r="D4" s="31"/>
      <c r="E4" s="244"/>
      <c r="F4" s="287"/>
      <c r="G4" s="31"/>
      <c r="H4" s="31"/>
    </row>
    <row r="5" spans="2:14" ht="12" customHeight="1">
      <c r="B5" s="31"/>
      <c r="C5" s="212"/>
      <c r="D5" s="31"/>
      <c r="E5" s="271"/>
      <c r="F5" s="287"/>
      <c r="G5" s="31"/>
      <c r="H5" s="31"/>
    </row>
    <row r="6" spans="2:14" ht="25.5" customHeight="1">
      <c r="B6" s="31"/>
      <c r="C6" s="416" t="s">
        <v>4</v>
      </c>
      <c r="D6" s="31"/>
      <c r="E6" s="244"/>
      <c r="F6" s="347" t="s">
        <v>126</v>
      </c>
      <c r="G6" s="31"/>
      <c r="H6" s="31"/>
    </row>
    <row r="7" spans="2:14" s="63" customFormat="1" ht="18" customHeight="1">
      <c r="B7" s="72"/>
      <c r="C7" s="69" t="s">
        <v>10</v>
      </c>
      <c r="D7" s="70"/>
      <c r="E7" s="252"/>
      <c r="F7" s="252"/>
      <c r="G7" s="71"/>
      <c r="H7" s="72"/>
    </row>
    <row r="8" spans="2:14" ht="24" customHeight="1">
      <c r="B8" s="31"/>
      <c r="C8" s="534" t="s">
        <v>192</v>
      </c>
      <c r="D8" s="535"/>
      <c r="E8" s="535"/>
      <c r="F8" s="535"/>
      <c r="G8" s="536"/>
      <c r="H8" s="31"/>
    </row>
    <row r="9" spans="2:14" ht="24" customHeight="1">
      <c r="B9" s="31"/>
      <c r="C9" s="38" t="s">
        <v>132</v>
      </c>
      <c r="D9" s="9" t="s">
        <v>15</v>
      </c>
      <c r="E9" s="530"/>
      <c r="F9" s="530"/>
      <c r="G9" s="39"/>
      <c r="H9" s="31"/>
    </row>
    <row r="10" spans="2:14" ht="24" customHeight="1">
      <c r="B10" s="31"/>
      <c r="C10" s="38"/>
      <c r="D10" s="13" t="s">
        <v>16</v>
      </c>
      <c r="E10" s="276"/>
      <c r="F10" s="469"/>
      <c r="G10" s="39"/>
      <c r="H10" s="31"/>
    </row>
    <row r="11" spans="2:14" ht="18" customHeight="1">
      <c r="B11" s="31"/>
      <c r="C11" s="38"/>
      <c r="D11" s="13"/>
      <c r="E11" s="258"/>
      <c r="F11" s="258"/>
      <c r="G11" s="39"/>
      <c r="H11" s="31"/>
      <c r="K11" s="206"/>
    </row>
    <row r="12" spans="2:14" ht="24" customHeight="1">
      <c r="B12" s="31"/>
      <c r="C12" s="38" t="s">
        <v>133</v>
      </c>
      <c r="D12" s="9" t="s">
        <v>17</v>
      </c>
      <c r="E12" s="530"/>
      <c r="F12" s="530"/>
      <c r="G12" s="39"/>
      <c r="H12" s="31"/>
    </row>
    <row r="13" spans="2:14" ht="24" customHeight="1">
      <c r="B13" s="31"/>
      <c r="C13" s="38"/>
      <c r="D13" s="13" t="s">
        <v>16</v>
      </c>
      <c r="E13" s="276"/>
      <c r="F13" s="258"/>
      <c r="G13" s="39"/>
      <c r="H13" s="31"/>
    </row>
    <row r="14" spans="2:14" ht="24" customHeight="1">
      <c r="B14" s="31"/>
      <c r="C14" s="202"/>
      <c r="D14" s="13"/>
      <c r="E14" s="258"/>
      <c r="F14" s="258"/>
      <c r="G14" s="39"/>
      <c r="H14" s="31"/>
    </row>
    <row r="15" spans="2:14" ht="30" hidden="1" customHeight="1">
      <c r="B15" s="31"/>
      <c r="C15" s="202" t="s">
        <v>130</v>
      </c>
      <c r="D15" s="13"/>
      <c r="E15" s="239"/>
      <c r="F15" s="258"/>
      <c r="G15" s="39"/>
      <c r="H15" s="31"/>
    </row>
    <row r="16" spans="2:14" ht="18" hidden="1" customHeight="1">
      <c r="B16" s="31"/>
      <c r="C16" s="38"/>
      <c r="D16" s="13"/>
      <c r="E16" s="258"/>
      <c r="F16" s="258"/>
      <c r="G16" s="39"/>
      <c r="H16" s="31"/>
    </row>
    <row r="17" spans="1:9" ht="24" customHeight="1">
      <c r="B17" s="31"/>
      <c r="C17" s="38" t="s">
        <v>151</v>
      </c>
      <c r="D17" s="13"/>
      <c r="E17" s="239"/>
      <c r="F17" s="410" t="s">
        <v>134</v>
      </c>
      <c r="G17" s="39"/>
      <c r="H17" s="31"/>
    </row>
    <row r="18" spans="1:9" ht="18" customHeight="1">
      <c r="B18" s="31"/>
      <c r="C18" s="38"/>
      <c r="D18" s="13"/>
      <c r="E18" s="258"/>
      <c r="F18" s="258"/>
      <c r="G18" s="39"/>
      <c r="H18" s="31"/>
    </row>
    <row r="19" spans="1:9" ht="24" customHeight="1">
      <c r="B19" s="31"/>
      <c r="C19" s="529" t="s">
        <v>150</v>
      </c>
      <c r="D19" s="13"/>
      <c r="E19" s="239"/>
      <c r="F19" s="258"/>
      <c r="G19" s="39"/>
      <c r="H19" s="31"/>
    </row>
    <row r="20" spans="1:9" ht="24" customHeight="1">
      <c r="B20" s="31"/>
      <c r="C20" s="529"/>
      <c r="D20" s="13"/>
      <c r="E20" s="285"/>
      <c r="F20" s="268"/>
      <c r="G20" s="39"/>
      <c r="H20" s="31"/>
    </row>
    <row r="21" spans="1:9" ht="12" customHeight="1">
      <c r="B21" s="31"/>
      <c r="C21" s="40"/>
      <c r="D21" s="41"/>
      <c r="E21" s="250"/>
      <c r="F21" s="230"/>
      <c r="G21" s="44"/>
      <c r="H21" s="31"/>
    </row>
    <row r="22" spans="1:9" ht="12" customHeight="1">
      <c r="A22" s="1"/>
      <c r="B22" s="45"/>
      <c r="C22" s="46"/>
      <c r="D22" s="47"/>
      <c r="E22" s="221"/>
      <c r="F22" s="219"/>
      <c r="G22" s="31"/>
      <c r="H22" s="31"/>
    </row>
    <row r="23" spans="1:9" s="63" customFormat="1" ht="18" customHeight="1">
      <c r="B23" s="68"/>
      <c r="C23" s="69" t="s">
        <v>146</v>
      </c>
      <c r="D23" s="70"/>
      <c r="E23" s="234"/>
      <c r="F23" s="234"/>
      <c r="G23" s="71"/>
      <c r="H23" s="72"/>
    </row>
    <row r="24" spans="1:9" ht="12" customHeight="1">
      <c r="B24" s="45"/>
      <c r="C24" s="35"/>
      <c r="D24" s="36"/>
      <c r="E24" s="223"/>
      <c r="F24" s="223"/>
      <c r="G24" s="37"/>
      <c r="H24" s="31"/>
    </row>
    <row r="25" spans="1:9" ht="24" customHeight="1">
      <c r="B25" s="45"/>
      <c r="C25" s="38" t="s">
        <v>152</v>
      </c>
      <c r="D25" s="9"/>
      <c r="E25" s="295"/>
      <c r="F25" s="258" t="s">
        <v>71</v>
      </c>
      <c r="G25" s="39"/>
      <c r="H25" s="31"/>
    </row>
    <row r="26" spans="1:9" ht="12" customHeight="1">
      <c r="B26" s="45"/>
      <c r="C26" s="51"/>
      <c r="D26" s="9"/>
      <c r="E26" s="255"/>
      <c r="F26" s="258"/>
      <c r="G26" s="39"/>
      <c r="H26" s="31"/>
    </row>
    <row r="27" spans="1:9" ht="18" hidden="1" customHeight="1">
      <c r="B27" s="45"/>
      <c r="C27" s="217" t="s">
        <v>34</v>
      </c>
      <c r="D27" s="9"/>
      <c r="E27" s="295"/>
      <c r="F27" s="258" t="s">
        <v>71</v>
      </c>
      <c r="G27" s="39"/>
      <c r="H27" s="31"/>
    </row>
    <row r="28" spans="1:9" ht="12" hidden="1" customHeight="1">
      <c r="B28" s="45"/>
      <c r="C28" s="203"/>
      <c r="D28" s="9"/>
      <c r="E28" s="255"/>
      <c r="F28" s="258"/>
      <c r="G28" s="39"/>
      <c r="H28" s="31"/>
    </row>
    <row r="29" spans="1:9" ht="24" hidden="1" customHeight="1">
      <c r="B29" s="45"/>
      <c r="C29" s="409" t="s">
        <v>87</v>
      </c>
      <c r="D29" s="13"/>
      <c r="E29" s="239"/>
      <c r="F29" s="258" t="s">
        <v>13</v>
      </c>
      <c r="G29" s="39"/>
      <c r="H29" s="31"/>
    </row>
    <row r="30" spans="1:9" ht="18" hidden="1" customHeight="1">
      <c r="B30" s="45"/>
      <c r="C30" s="38"/>
      <c r="D30" s="13"/>
      <c r="E30" s="258"/>
      <c r="F30" s="258"/>
      <c r="G30" s="39"/>
      <c r="H30" s="31"/>
    </row>
    <row r="31" spans="1:9" ht="24" hidden="1" customHeight="1">
      <c r="B31" s="45"/>
      <c r="C31" s="38" t="s">
        <v>14</v>
      </c>
      <c r="D31" s="9"/>
      <c r="E31" s="239"/>
      <c r="F31" s="258" t="s">
        <v>13</v>
      </c>
      <c r="G31" s="39"/>
      <c r="H31" s="31"/>
      <c r="I31" s="1"/>
    </row>
    <row r="32" spans="1:9" ht="12" hidden="1" customHeight="1">
      <c r="B32" s="31"/>
      <c r="C32" s="40"/>
      <c r="D32" s="41"/>
      <c r="E32" s="250"/>
      <c r="F32" s="230"/>
      <c r="G32" s="44"/>
      <c r="H32" s="31"/>
    </row>
    <row r="33" spans="2:9">
      <c r="B33" s="31"/>
      <c r="C33" s="46"/>
      <c r="D33" s="47"/>
      <c r="E33" s="221"/>
      <c r="F33" s="219"/>
      <c r="G33" s="31"/>
      <c r="H33" s="31"/>
    </row>
    <row r="34" spans="2:9" s="8" customFormat="1">
      <c r="E34" s="236"/>
      <c r="F34" s="236"/>
    </row>
    <row r="35" spans="2:9" ht="24" customHeight="1">
      <c r="B35" s="19"/>
      <c r="C35" s="20" t="s">
        <v>37</v>
      </c>
      <c r="D35" s="20"/>
      <c r="E35" s="289"/>
      <c r="F35" s="289"/>
      <c r="G35" s="20"/>
      <c r="H35" s="19"/>
      <c r="I35" s="1"/>
    </row>
    <row r="36" spans="2:9" ht="12" customHeight="1">
      <c r="B36" s="23"/>
      <c r="C36" s="23"/>
      <c r="D36" s="23"/>
      <c r="E36" s="280"/>
      <c r="F36" s="280"/>
      <c r="G36" s="23"/>
      <c r="H36" s="23"/>
      <c r="I36" s="1"/>
    </row>
    <row r="37" spans="2:9" s="63" customFormat="1" ht="18" customHeight="1">
      <c r="B37" s="64"/>
      <c r="C37" s="65" t="s">
        <v>147</v>
      </c>
      <c r="D37" s="66"/>
      <c r="E37" s="261"/>
      <c r="F37" s="261"/>
      <c r="G37" s="67"/>
      <c r="H37" s="64"/>
      <c r="I37" s="74"/>
    </row>
    <row r="38" spans="2:9" s="63" customFormat="1" ht="18" customHeight="1">
      <c r="B38" s="64"/>
      <c r="C38" s="300"/>
      <c r="D38" s="225"/>
      <c r="E38" s="296"/>
      <c r="F38" s="296"/>
      <c r="G38" s="301"/>
      <c r="H38" s="64"/>
      <c r="I38" s="74"/>
    </row>
    <row r="39" spans="2:9" ht="24" customHeight="1">
      <c r="B39" s="23"/>
      <c r="C39" s="38" t="s">
        <v>46</v>
      </c>
      <c r="D39" s="52"/>
      <c r="E39" s="275"/>
      <c r="F39" s="348"/>
      <c r="G39" s="39"/>
      <c r="H39" s="23"/>
      <c r="I39" s="1"/>
    </row>
    <row r="40" spans="2:9" ht="24" customHeight="1">
      <c r="B40" s="23"/>
      <c r="C40" s="265" t="s">
        <v>63</v>
      </c>
      <c r="D40" s="13"/>
      <c r="E40" s="275"/>
      <c r="F40" s="258"/>
      <c r="G40" s="39"/>
      <c r="H40" s="23"/>
      <c r="I40" s="1"/>
    </row>
    <row r="41" spans="2:9" ht="24" customHeight="1">
      <c r="B41" s="23"/>
      <c r="C41" s="265" t="s">
        <v>64</v>
      </c>
      <c r="D41" s="13"/>
      <c r="E41" s="275"/>
      <c r="F41" s="258"/>
      <c r="G41" s="39"/>
      <c r="H41" s="23"/>
      <c r="I41" s="1"/>
    </row>
    <row r="42" spans="2:9" ht="10.5" customHeight="1">
      <c r="B42" s="23"/>
      <c r="C42" s="51"/>
      <c r="D42" s="13"/>
      <c r="E42" s="255"/>
      <c r="F42" s="258"/>
      <c r="G42" s="39"/>
      <c r="H42" s="23"/>
      <c r="I42" s="1"/>
    </row>
    <row r="43" spans="2:9" ht="24" customHeight="1">
      <c r="B43" s="23"/>
      <c r="C43" s="265" t="s">
        <v>65</v>
      </c>
      <c r="D43" s="13"/>
      <c r="E43" s="275"/>
      <c r="F43" s="224" t="s">
        <v>36</v>
      </c>
      <c r="G43" s="39"/>
      <c r="H43" s="23"/>
      <c r="I43" s="1"/>
    </row>
    <row r="44" spans="2:9" ht="18.75" customHeight="1" thickBot="1">
      <c r="B44" s="23"/>
      <c r="C44" s="51"/>
      <c r="D44" s="13"/>
      <c r="E44" s="255"/>
      <c r="F44" s="348"/>
      <c r="G44" s="39"/>
      <c r="H44" s="23"/>
      <c r="I44" s="1"/>
    </row>
    <row r="45" spans="2:9" s="63" customFormat="1" ht="22.5" customHeight="1" thickBot="1">
      <c r="B45" s="64"/>
      <c r="C45" s="248" t="s">
        <v>66</v>
      </c>
      <c r="D45" s="281"/>
      <c r="E45" s="354">
        <f>SUM(E39:E43)</f>
        <v>0</v>
      </c>
      <c r="F45" s="349"/>
      <c r="G45" s="225"/>
      <c r="H45" s="262"/>
      <c r="I45" s="74"/>
    </row>
    <row r="46" spans="2:9" ht="12" customHeight="1">
      <c r="B46" s="64"/>
      <c r="C46" s="11"/>
      <c r="D46" s="15"/>
      <c r="E46" s="299"/>
      <c r="F46" s="299"/>
      <c r="G46" s="12"/>
      <c r="H46" s="64"/>
      <c r="I46" s="1"/>
    </row>
    <row r="47" spans="2:9" ht="30.75" customHeight="1">
      <c r="B47" s="64"/>
      <c r="C47" s="228" t="s">
        <v>67</v>
      </c>
      <c r="D47" s="9"/>
      <c r="E47" s="275"/>
      <c r="F47" s="258" t="s">
        <v>8</v>
      </c>
      <c r="G47" s="12"/>
      <c r="H47" s="64"/>
      <c r="I47" s="1"/>
    </row>
    <row r="48" spans="2:9" ht="12" customHeight="1">
      <c r="B48" s="64"/>
      <c r="C48" s="17"/>
      <c r="D48" s="9"/>
      <c r="E48" s="255"/>
      <c r="F48" s="258"/>
      <c r="G48" s="12"/>
      <c r="H48" s="64"/>
      <c r="I48" s="1"/>
    </row>
    <row r="49" spans="2:9" ht="36" customHeight="1">
      <c r="B49" s="64"/>
      <c r="C49" s="228" t="s">
        <v>68</v>
      </c>
      <c r="D49" s="9"/>
      <c r="E49" s="275"/>
      <c r="F49" s="407"/>
      <c r="G49" s="12"/>
      <c r="H49" s="64"/>
      <c r="I49" s="1"/>
    </row>
    <row r="50" spans="2:9" ht="9" customHeight="1" thickBot="1">
      <c r="B50" s="64"/>
      <c r="C50" s="17"/>
      <c r="D50" s="9"/>
      <c r="E50" s="255"/>
      <c r="F50" s="350"/>
      <c r="G50" s="12"/>
      <c r="H50" s="64"/>
      <c r="I50" s="1"/>
    </row>
    <row r="51" spans="2:9" ht="25.5" customHeight="1" thickBot="1">
      <c r="B51" s="64"/>
      <c r="C51" s="273" t="s">
        <v>69</v>
      </c>
      <c r="D51" s="209"/>
      <c r="E51" s="353">
        <f>E45-E47-E49</f>
        <v>0</v>
      </c>
      <c r="F51" s="351"/>
      <c r="G51" s="14"/>
      <c r="H51" s="64"/>
      <c r="I51" s="1"/>
    </row>
    <row r="52" spans="2:9" ht="12" customHeight="1">
      <c r="B52" s="23"/>
      <c r="C52" s="24"/>
      <c r="D52" s="24"/>
      <c r="E52" s="352"/>
      <c r="F52" s="352"/>
      <c r="G52" s="24"/>
      <c r="H52" s="23"/>
      <c r="I52" s="1"/>
    </row>
    <row r="53" spans="2:9" s="63" customFormat="1" ht="18" hidden="1" customHeight="1">
      <c r="B53" s="64"/>
      <c r="C53" s="65" t="s">
        <v>42</v>
      </c>
      <c r="D53" s="66"/>
      <c r="E53" s="261"/>
      <c r="F53" s="261"/>
      <c r="G53" s="67"/>
      <c r="H53" s="64"/>
      <c r="I53" s="74"/>
    </row>
    <row r="54" spans="2:9" ht="12" hidden="1" customHeight="1">
      <c r="B54" s="23"/>
      <c r="C54" s="53"/>
      <c r="D54" s="10"/>
      <c r="E54" s="245"/>
      <c r="F54" s="245"/>
      <c r="G54" s="54"/>
      <c r="H54" s="23"/>
      <c r="I54" s="1"/>
    </row>
    <row r="55" spans="2:9" ht="24" hidden="1" customHeight="1">
      <c r="B55" s="23"/>
      <c r="C55" s="51" t="s">
        <v>45</v>
      </c>
      <c r="D55" s="52"/>
      <c r="E55" s="275"/>
      <c r="F55" s="224" t="s">
        <v>38</v>
      </c>
      <c r="G55" s="39"/>
      <c r="H55" s="23"/>
      <c r="I55" s="1"/>
    </row>
    <row r="56" spans="2:9" ht="24" hidden="1" customHeight="1">
      <c r="B56" s="23"/>
      <c r="C56" s="51" t="s">
        <v>43</v>
      </c>
      <c r="D56" s="13"/>
      <c r="E56" s="275"/>
      <c r="F56" s="292"/>
      <c r="G56" s="39"/>
      <c r="H56" s="23"/>
      <c r="I56" s="1"/>
    </row>
    <row r="57" spans="2:9" ht="24" hidden="1" customHeight="1">
      <c r="B57" s="23"/>
      <c r="C57" s="51" t="s">
        <v>44</v>
      </c>
      <c r="D57" s="13"/>
      <c r="E57" s="275"/>
      <c r="F57" s="292"/>
      <c r="G57" s="39"/>
      <c r="H57" s="23"/>
      <c r="I57" s="1"/>
    </row>
    <row r="58" spans="2:9" ht="24" hidden="1" customHeight="1" thickBot="1">
      <c r="B58" s="23"/>
      <c r="C58" s="51"/>
      <c r="D58" s="13"/>
      <c r="E58" s="255"/>
      <c r="F58" s="348"/>
      <c r="G58" s="39"/>
      <c r="H58" s="23"/>
      <c r="I58" s="1"/>
    </row>
    <row r="59" spans="2:9" s="63" customFormat="1" ht="18" hidden="1" customHeight="1" thickBot="1">
      <c r="B59" s="64"/>
      <c r="C59" s="208" t="s">
        <v>40</v>
      </c>
      <c r="D59" s="209"/>
      <c r="E59" s="353">
        <f>SUM(E55:E57)</f>
        <v>0</v>
      </c>
      <c r="F59" s="351"/>
      <c r="G59" s="210"/>
      <c r="H59" s="64"/>
      <c r="I59" s="74"/>
    </row>
    <row r="60" spans="2:9" ht="12" hidden="1" customHeight="1">
      <c r="B60" s="23"/>
      <c r="C60" s="24"/>
      <c r="D60" s="24"/>
      <c r="E60" s="352"/>
      <c r="F60" s="352"/>
      <c r="G60" s="24"/>
      <c r="H60" s="23"/>
      <c r="I60" s="1"/>
    </row>
    <row r="61" spans="2:9" s="63" customFormat="1" ht="18" customHeight="1">
      <c r="B61" s="64"/>
      <c r="C61" s="65" t="s">
        <v>148</v>
      </c>
      <c r="D61" s="66"/>
      <c r="E61" s="261"/>
      <c r="F61" s="261"/>
      <c r="G61" s="67"/>
      <c r="H61" s="64"/>
      <c r="I61" s="74"/>
    </row>
    <row r="62" spans="2:9" ht="12" customHeight="1">
      <c r="B62" s="23"/>
      <c r="C62" s="53"/>
      <c r="D62" s="10"/>
      <c r="E62" s="245"/>
      <c r="F62" s="245"/>
      <c r="G62" s="54"/>
      <c r="H62" s="23"/>
      <c r="I62" s="1"/>
    </row>
    <row r="63" spans="2:9" ht="24" customHeight="1">
      <c r="B63" s="23"/>
      <c r="C63" s="51" t="s">
        <v>149</v>
      </c>
      <c r="D63" s="13"/>
      <c r="E63" s="275">
        <v>2000</v>
      </c>
      <c r="F63" s="408"/>
      <c r="G63" s="39"/>
      <c r="H63" s="23"/>
      <c r="I63" s="1"/>
    </row>
    <row r="64" spans="2:9" ht="24" customHeight="1">
      <c r="B64" s="23"/>
      <c r="C64" s="214"/>
      <c r="D64" s="13"/>
      <c r="E64" s="367"/>
      <c r="F64" s="368"/>
      <c r="G64" s="39"/>
      <c r="H64" s="23"/>
      <c r="I64" s="1"/>
    </row>
    <row r="65" spans="2:9" ht="26.25" customHeight="1">
      <c r="B65" s="23"/>
      <c r="C65" s="531" t="s">
        <v>153</v>
      </c>
      <c r="D65" s="532"/>
      <c r="E65" s="532"/>
      <c r="F65" s="532"/>
      <c r="G65" s="231"/>
      <c r="H65" s="23"/>
      <c r="I65" s="1"/>
    </row>
    <row r="66" spans="2:9">
      <c r="B66" s="23"/>
      <c r="C66" s="23"/>
      <c r="D66" s="23"/>
      <c r="E66" s="23"/>
      <c r="F66" s="23"/>
      <c r="G66" s="23"/>
      <c r="H66" s="23"/>
      <c r="I66" s="1"/>
    </row>
    <row r="67" spans="2:9" ht="75" customHeight="1">
      <c r="B67" s="23"/>
      <c r="C67" s="381" t="s">
        <v>123</v>
      </c>
      <c r="D67" s="23"/>
      <c r="E67" s="525"/>
      <c r="F67" s="526"/>
      <c r="G67" s="23"/>
      <c r="H67" s="23"/>
      <c r="I67" s="1"/>
    </row>
    <row r="68" spans="2:9">
      <c r="B68" s="23"/>
      <c r="C68" s="23"/>
      <c r="D68" s="23"/>
      <c r="E68" s="23"/>
      <c r="F68" s="23"/>
      <c r="G68" s="23"/>
      <c r="H68" s="23"/>
      <c r="I68" s="1"/>
    </row>
  </sheetData>
  <sheetProtection formatCells="0" formatColumns="0" formatRows="0"/>
  <mergeCells count="8">
    <mergeCell ref="E67:F67"/>
    <mergeCell ref="C1:E1"/>
    <mergeCell ref="C19:C20"/>
    <mergeCell ref="E9:F9"/>
    <mergeCell ref="E12:F12"/>
    <mergeCell ref="C65:F65"/>
    <mergeCell ref="C2:G2"/>
    <mergeCell ref="C8:G8"/>
  </mergeCells>
  <dataValidations disablePrompts="1" count="1">
    <dataValidation allowBlank="1" showInputMessage="1" showErrorMessage="1" prompt="Créez un plan de remboursement de prêt à l’aide de cette feuille de calcul Calculateur de prêt. Le total des intérêts et des paiements est calculé automatiquement." sqref="C22 C33"/>
  </dataValidations>
  <pageMargins left="0.70866141732283472" right="0.70866141732283472" top="0.74803149606299213" bottom="0.74803149606299213" header="0.31496062992125984" footer="0.31496062992125984"/>
  <pageSetup paperSize="9" scale="61" orientation="portrait" horizontalDpi="1200" verticalDpi="1200" r:id="rId1"/>
  <headerFooter>
    <oddHeader>&amp;R&amp;D</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B2:N34"/>
  <sheetViews>
    <sheetView topLeftCell="A7" zoomScaleNormal="100" workbookViewId="0">
      <selection activeCell="E13" sqref="E13"/>
    </sheetView>
  </sheetViews>
  <sheetFormatPr baseColWidth="10" defaultRowHeight="13.8"/>
  <cols>
    <col min="1" max="1" width="5.6328125" customWidth="1"/>
    <col min="2" max="2" width="2.6328125" customWidth="1"/>
    <col min="3" max="3" width="50.6328125" customWidth="1"/>
    <col min="4" max="4" width="4.1796875" customWidth="1"/>
    <col min="5" max="5" width="17.6328125" customWidth="1"/>
    <col min="6" max="6" width="8.54296875" customWidth="1"/>
    <col min="7" max="7" width="2.6328125" customWidth="1"/>
    <col min="9" max="9" width="3.54296875" customWidth="1"/>
    <col min="10" max="10" width="47.6328125" customWidth="1"/>
    <col min="12" max="12" width="18.453125" customWidth="1"/>
  </cols>
  <sheetData>
    <row r="2" spans="2:14" ht="29.4">
      <c r="B2" s="28" t="s">
        <v>78</v>
      </c>
    </row>
    <row r="3" spans="2:14" ht="27.75" customHeight="1">
      <c r="B3" s="537"/>
      <c r="C3" s="537"/>
      <c r="D3" s="537"/>
      <c r="E3" s="537"/>
      <c r="F3" s="537"/>
      <c r="G3" s="537"/>
    </row>
    <row r="4" spans="2:14" ht="50.25" customHeight="1">
      <c r="B4" s="75"/>
      <c r="C4" s="539" t="s">
        <v>118</v>
      </c>
      <c r="D4" s="539"/>
      <c r="E4" s="539"/>
      <c r="F4" s="539"/>
      <c r="G4" s="377"/>
      <c r="J4" s="538" t="s">
        <v>109</v>
      </c>
      <c r="K4" s="538"/>
      <c r="L4" s="538"/>
      <c r="M4" s="538"/>
      <c r="N4" s="538"/>
    </row>
    <row r="5" spans="2:14" ht="17.399999999999999">
      <c r="B5" s="1"/>
      <c r="C5" s="1"/>
      <c r="D5" s="1"/>
      <c r="E5" s="1"/>
      <c r="F5" s="1"/>
      <c r="G5" s="1"/>
      <c r="J5" s="80"/>
      <c r="K5" s="79"/>
      <c r="L5" s="59"/>
      <c r="M5" s="60"/>
      <c r="N5" s="2"/>
    </row>
    <row r="6" spans="2:14" ht="22.5" customHeight="1">
      <c r="B6" s="26"/>
      <c r="C6" s="27" t="s">
        <v>47</v>
      </c>
      <c r="D6" s="27"/>
      <c r="E6" s="73">
        <f>-PV(E11/12/100,E13*12,E9)</f>
        <v>0</v>
      </c>
      <c r="F6" s="27"/>
      <c r="G6" s="26"/>
      <c r="I6" s="26"/>
      <c r="J6" s="27" t="s">
        <v>47</v>
      </c>
      <c r="K6" s="27"/>
      <c r="L6" s="73">
        <f>-PV(L11/12/100,L13*12,L9)</f>
        <v>0</v>
      </c>
      <c r="M6" s="27"/>
      <c r="N6" s="26"/>
    </row>
    <row r="7" spans="2:14">
      <c r="B7" s="25"/>
      <c r="C7" s="25"/>
      <c r="D7" s="25"/>
      <c r="E7" s="25"/>
      <c r="F7" s="25"/>
      <c r="G7" s="25"/>
      <c r="I7" s="25"/>
      <c r="J7" s="25"/>
      <c r="K7" s="25"/>
      <c r="L7" s="25"/>
      <c r="M7" s="25"/>
      <c r="N7" s="25"/>
    </row>
    <row r="8" spans="2:14">
      <c r="B8" s="25"/>
      <c r="C8" s="35"/>
      <c r="D8" s="36"/>
      <c r="E8" s="36"/>
      <c r="F8" s="36"/>
      <c r="G8" s="25"/>
      <c r="I8" s="25"/>
      <c r="J8" s="35"/>
      <c r="K8" s="36"/>
      <c r="L8" s="36"/>
      <c r="M8" s="36"/>
      <c r="N8" s="25"/>
    </row>
    <row r="9" spans="2:14" ht="17.399999999999999">
      <c r="B9" s="25"/>
      <c r="C9" s="76" t="s">
        <v>48</v>
      </c>
      <c r="D9" s="9"/>
      <c r="E9" s="213">
        <f>0.4*'1-Ma situation'!$E$51</f>
        <v>0</v>
      </c>
      <c r="F9" s="16" t="s">
        <v>8</v>
      </c>
      <c r="G9" s="25"/>
      <c r="I9" s="25"/>
      <c r="J9" s="371" t="s">
        <v>111</v>
      </c>
      <c r="K9" s="9"/>
      <c r="L9" s="264"/>
      <c r="M9" s="16" t="s">
        <v>8</v>
      </c>
      <c r="N9" s="25"/>
    </row>
    <row r="10" spans="2:14" ht="18.75" customHeight="1">
      <c r="B10" s="25"/>
      <c r="C10" s="55"/>
      <c r="D10" s="9"/>
      <c r="E10" s="18"/>
      <c r="F10" s="16"/>
      <c r="G10" s="25"/>
      <c r="I10" s="25"/>
      <c r="J10" s="55"/>
      <c r="K10" s="9"/>
      <c r="L10" s="255"/>
      <c r="M10" s="16"/>
      <c r="N10" s="25"/>
    </row>
    <row r="11" spans="2:14" ht="17.399999999999999">
      <c r="B11" s="25"/>
      <c r="C11" s="76" t="s">
        <v>19</v>
      </c>
      <c r="D11" s="9"/>
      <c r="E11" s="405">
        <f>IF('1-Ma situation'!E17+'1-Ma situation'!E19=0,3.85,IF('1-Ma situation'!E17+'1-Ma situation'!E19=1,3.65,IF('1-Ma situation'!E17+'1-Ma situation'!E19=2,3.45,3.25)))</f>
        <v>3.85</v>
      </c>
      <c r="F11" s="16" t="s">
        <v>20</v>
      </c>
      <c r="G11" s="25"/>
      <c r="I11" s="25"/>
      <c r="J11" s="371" t="s">
        <v>19</v>
      </c>
      <c r="K11" s="9"/>
      <c r="L11" s="247">
        <v>3.85</v>
      </c>
      <c r="M11" s="16" t="s">
        <v>20</v>
      </c>
      <c r="N11" s="25"/>
    </row>
    <row r="12" spans="2:14" ht="18" customHeight="1">
      <c r="B12" s="25"/>
      <c r="C12" s="55"/>
      <c r="D12" s="9"/>
      <c r="E12" s="18"/>
      <c r="F12" s="16"/>
      <c r="G12" s="25"/>
      <c r="I12" s="25"/>
      <c r="J12" s="55"/>
      <c r="K12" s="9"/>
      <c r="L12" s="255"/>
      <c r="M12" s="16"/>
      <c r="N12" s="25"/>
    </row>
    <row r="13" spans="2:14" ht="17.399999999999999">
      <c r="B13" s="25"/>
      <c r="C13" s="77" t="s">
        <v>49</v>
      </c>
      <c r="D13" s="9"/>
      <c r="E13" s="398">
        <f xml:space="preserve"> MIN(30,70-('1-Ma situation'!E10))</f>
        <v>30</v>
      </c>
      <c r="F13" s="16" t="s">
        <v>11</v>
      </c>
      <c r="G13" s="25"/>
      <c r="I13" s="25"/>
      <c r="J13" s="77" t="s">
        <v>49</v>
      </c>
      <c r="K13" s="9"/>
      <c r="L13" s="247">
        <f>E13</f>
        <v>30</v>
      </c>
      <c r="M13" s="16" t="s">
        <v>11</v>
      </c>
      <c r="N13" s="25"/>
    </row>
    <row r="14" spans="2:14" ht="7.5" customHeight="1">
      <c r="B14" s="25"/>
      <c r="C14" s="55"/>
      <c r="D14" s="9"/>
      <c r="E14" s="18"/>
      <c r="F14" s="16"/>
      <c r="G14" s="25"/>
      <c r="I14" s="25"/>
      <c r="J14" s="55"/>
      <c r="K14" s="9"/>
      <c r="L14" s="255"/>
      <c r="M14" s="16"/>
      <c r="N14" s="25"/>
    </row>
    <row r="15" spans="2:14">
      <c r="B15" s="25"/>
      <c r="C15" s="56"/>
      <c r="D15" s="57"/>
      <c r="E15" s="57"/>
      <c r="F15" s="57"/>
      <c r="G15" s="25"/>
      <c r="I15" s="25"/>
      <c r="J15" s="56"/>
      <c r="K15" s="57"/>
      <c r="L15" s="227"/>
      <c r="M15" s="57"/>
      <c r="N15" s="25"/>
    </row>
    <row r="16" spans="2:14">
      <c r="B16" s="25"/>
      <c r="C16" s="25"/>
      <c r="D16" s="25"/>
      <c r="E16" s="25"/>
      <c r="F16" s="25"/>
      <c r="G16" s="25"/>
      <c r="I16" s="25"/>
      <c r="J16" s="25"/>
      <c r="K16" s="25"/>
      <c r="L16" s="272"/>
      <c r="M16" s="25"/>
      <c r="N16" s="25"/>
    </row>
    <row r="17" spans="2:14" ht="22.2">
      <c r="B17" s="26"/>
      <c r="C17" s="325" t="s">
        <v>61</v>
      </c>
      <c r="D17" s="27"/>
      <c r="E17" s="73">
        <f>'1-Ma situation'!E63</f>
        <v>2000</v>
      </c>
      <c r="F17" s="380"/>
      <c r="G17" s="26"/>
      <c r="I17" s="26"/>
      <c r="J17" s="325" t="s">
        <v>120</v>
      </c>
      <c r="K17" s="27"/>
      <c r="L17" s="243">
        <f>E17</f>
        <v>2000</v>
      </c>
      <c r="M17" s="380"/>
      <c r="N17" s="26"/>
    </row>
    <row r="18" spans="2:14">
      <c r="B18" s="25"/>
      <c r="C18" s="25"/>
      <c r="D18" s="25"/>
      <c r="E18" s="25"/>
      <c r="F18" s="25"/>
      <c r="G18" s="25"/>
      <c r="I18" s="25"/>
      <c r="J18" s="25"/>
      <c r="K18" s="25"/>
      <c r="L18" s="272"/>
      <c r="M18" s="25"/>
      <c r="N18" s="25"/>
    </row>
    <row r="19" spans="2:14" ht="29.4">
      <c r="B19" s="378"/>
      <c r="C19" s="325" t="s">
        <v>62</v>
      </c>
      <c r="D19" s="331"/>
      <c r="E19" s="73">
        <f>E6+E17</f>
        <v>2000</v>
      </c>
      <c r="F19" s="331"/>
      <c r="G19" s="379"/>
      <c r="I19" s="378"/>
      <c r="J19" s="325" t="s">
        <v>62</v>
      </c>
      <c r="K19" s="331"/>
      <c r="L19" s="73">
        <f>L6+L17</f>
        <v>2000</v>
      </c>
      <c r="M19" s="331"/>
      <c r="N19" s="379"/>
    </row>
    <row r="20" spans="2:14">
      <c r="B20" s="25"/>
      <c r="C20" s="25"/>
      <c r="D20" s="25"/>
      <c r="E20" s="25"/>
      <c r="F20" s="25"/>
      <c r="G20" s="25"/>
      <c r="I20" s="25"/>
      <c r="J20" s="25"/>
      <c r="K20" s="25"/>
      <c r="L20" s="272"/>
      <c r="M20" s="25"/>
      <c r="N20" s="25"/>
    </row>
    <row r="21" spans="2:14" ht="68.25" customHeight="1">
      <c r="B21" s="1"/>
      <c r="C21" s="543" t="s">
        <v>185</v>
      </c>
      <c r="D21" s="543"/>
      <c r="E21" s="543"/>
      <c r="F21" s="543"/>
      <c r="G21" s="470"/>
      <c r="J21" s="2"/>
    </row>
    <row r="22" spans="2:14" ht="17.399999999999999">
      <c r="B22" s="1"/>
      <c r="C22" s="1"/>
      <c r="D22" s="1"/>
      <c r="E22" s="1"/>
      <c r="F22" s="1"/>
      <c r="G22" s="1"/>
      <c r="J22" s="419"/>
    </row>
    <row r="23" spans="2:14">
      <c r="B23" s="1"/>
      <c r="C23" s="544" t="s">
        <v>119</v>
      </c>
      <c r="D23" s="544"/>
      <c r="E23" s="544"/>
      <c r="F23" s="544"/>
      <c r="G23" s="1"/>
      <c r="J23" s="2"/>
    </row>
    <row r="24" spans="2:14" ht="30" customHeight="1">
      <c r="B24" s="1"/>
      <c r="C24" s="541" t="s">
        <v>113</v>
      </c>
      <c r="D24" s="541"/>
      <c r="E24" s="541"/>
      <c r="F24" s="541"/>
      <c r="G24" s="1"/>
      <c r="J24" s="419"/>
    </row>
    <row r="25" spans="2:14" ht="45.75" customHeight="1">
      <c r="B25" s="1"/>
      <c r="C25" s="540" t="s">
        <v>144</v>
      </c>
      <c r="D25" s="541"/>
      <c r="E25" s="541"/>
      <c r="F25" s="541"/>
      <c r="G25" s="1"/>
      <c r="J25" s="1"/>
    </row>
    <row r="26" spans="2:14" ht="42.75" customHeight="1">
      <c r="C26" s="545" t="s">
        <v>143</v>
      </c>
      <c r="D26" s="545"/>
      <c r="E26" s="545"/>
      <c r="F26" s="545"/>
    </row>
    <row r="27" spans="2:14" ht="42.75" customHeight="1">
      <c r="B27" s="1"/>
      <c r="C27" s="540" t="s">
        <v>184</v>
      </c>
      <c r="D27" s="541"/>
      <c r="E27" s="541"/>
      <c r="F27" s="541"/>
      <c r="G27" s="1"/>
    </row>
    <row r="28" spans="2:14">
      <c r="B28" s="1"/>
      <c r="C28" s="1"/>
      <c r="D28" s="1"/>
      <c r="E28" s="1"/>
      <c r="F28" s="1"/>
      <c r="G28" s="1"/>
    </row>
    <row r="29" spans="2:14" ht="33.75" customHeight="1">
      <c r="B29" s="1"/>
      <c r="C29" s="542" t="s">
        <v>116</v>
      </c>
      <c r="D29" s="542"/>
      <c r="E29" s="542"/>
      <c r="F29" s="542"/>
      <c r="G29" s="1"/>
    </row>
    <row r="34" spans="5:5">
      <c r="E34">
        <f>MAX('1-Ma situation'!E10,'1-Ma situation'!E13)</f>
        <v>0</v>
      </c>
    </row>
  </sheetData>
  <sheetProtection algorithmName="SHA-512" hashValue="uo1oPNB9wp1MHZf5+cyy/N74LBftdn0YOaAn27/pA/XVrZOKyvI90M5JVPBwDNtU4lXVyCz3bUPB2cYnn37gBw==" saltValue="OpEx+V2HMj2Qx94sG//+gA==" spinCount="100000" sheet="1" formatCells="0" formatColumns="0" formatRows="0"/>
  <mergeCells count="10">
    <mergeCell ref="B3:G3"/>
    <mergeCell ref="J4:N4"/>
    <mergeCell ref="C4:F4"/>
    <mergeCell ref="C27:F27"/>
    <mergeCell ref="C29:F29"/>
    <mergeCell ref="C21:F21"/>
    <mergeCell ref="C23:F23"/>
    <mergeCell ref="C24:F24"/>
    <mergeCell ref="C25:F25"/>
    <mergeCell ref="C26:F26"/>
  </mergeCells>
  <dataValidations count="2">
    <dataValidation allowBlank="1" showInputMessage="1" showErrorMessage="1" prompt="Entrez le montant du prêt dans la cellule de droite." sqref="C12:C14 C10 J5 J10 J12:J14"/>
    <dataValidation allowBlank="1" showInputMessage="1" showErrorMessage="1" prompt="Entrez les valeurs du prêt dans les cellules D4 à D7 pour chacune des descriptions figurant dans les cellules ci-dessous. Le récapitulatif du prêt des cellules H4 à H7 et le tableau Prêt sont automatiquement mis à jour" sqref="B3:B4"/>
  </dataValidations>
  <pageMargins left="0.70866141732283472" right="0.70866141732283472" top="0.74803149606299213" bottom="0.74803149606299213" header="0.31496062992125984" footer="0.31496062992125984"/>
  <pageSetup paperSize="9" scale="8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Y64"/>
  <sheetViews>
    <sheetView topLeftCell="A30" zoomScaleNormal="100" workbookViewId="0">
      <selection activeCell="A49" sqref="A49"/>
    </sheetView>
  </sheetViews>
  <sheetFormatPr baseColWidth="10" defaultRowHeight="13.8"/>
  <cols>
    <col min="1" max="1" width="2.54296875" customWidth="1"/>
    <col min="2" max="2" width="45.54296875" style="5" customWidth="1"/>
    <col min="3" max="4" width="1.90625" style="5" customWidth="1"/>
    <col min="5" max="5" width="18.81640625" customWidth="1"/>
    <col min="6" max="6" width="7.7265625" style="21" bestFit="1" customWidth="1"/>
    <col min="7" max="7" width="3.90625" customWidth="1"/>
    <col min="8" max="8" width="1.6328125" customWidth="1"/>
    <col min="9" max="9" width="17.6328125" customWidth="1"/>
    <col min="10" max="10" width="7.7265625" bestFit="1" customWidth="1"/>
    <col min="11" max="11" width="2.6328125" customWidth="1"/>
    <col min="12" max="12" width="1.6328125" customWidth="1"/>
    <col min="13" max="13" width="17.6328125" customWidth="1"/>
    <col min="14" max="14" width="7.7265625" bestFit="1" customWidth="1"/>
    <col min="15" max="15" width="2.6328125" customWidth="1"/>
    <col min="16" max="16" width="1.6328125" customWidth="1"/>
    <col min="17" max="17" width="18.54296875" customWidth="1"/>
    <col min="18" max="18" width="7.7265625" bestFit="1" customWidth="1"/>
    <col min="19" max="19" width="3.453125" customWidth="1"/>
    <col min="20" max="20" width="11.54296875" customWidth="1"/>
  </cols>
  <sheetData>
    <row r="1" spans="1:25" ht="86.25" customHeight="1">
      <c r="B1" s="382" t="s">
        <v>93</v>
      </c>
      <c r="C1"/>
      <c r="D1"/>
      <c r="F1"/>
    </row>
    <row r="2" spans="1:25" ht="105" customHeight="1">
      <c r="B2" s="546" t="s">
        <v>186</v>
      </c>
      <c r="C2" s="546"/>
      <c r="D2" s="546"/>
      <c r="E2" s="546"/>
      <c r="F2" s="546"/>
      <c r="G2" s="418"/>
      <c r="H2" s="418"/>
      <c r="I2" s="418"/>
      <c r="J2" s="418"/>
      <c r="K2" s="418"/>
      <c r="L2" s="418"/>
      <c r="M2" s="418"/>
      <c r="N2" s="418"/>
      <c r="O2" s="418"/>
      <c r="P2" s="418"/>
      <c r="Q2" s="418"/>
      <c r="R2" s="418"/>
    </row>
    <row r="3" spans="1:25" ht="78.75" customHeight="1">
      <c r="B3" s="547" t="s">
        <v>154</v>
      </c>
      <c r="C3" s="547"/>
      <c r="D3" s="547"/>
      <c r="E3" s="547"/>
      <c r="F3" s="547"/>
      <c r="G3" s="547"/>
      <c r="H3" s="413"/>
      <c r="I3" s="413"/>
      <c r="J3" s="413"/>
      <c r="K3" s="413"/>
      <c r="L3" s="413"/>
      <c r="M3" s="413"/>
      <c r="N3" s="413"/>
      <c r="O3" s="413"/>
      <c r="P3" s="413"/>
      <c r="Q3" s="413"/>
      <c r="R3" s="413"/>
      <c r="S3" s="413"/>
      <c r="T3" s="413"/>
      <c r="U3" s="413"/>
      <c r="V3" s="413"/>
      <c r="W3" s="413"/>
      <c r="X3" s="413"/>
      <c r="Y3" s="413"/>
    </row>
    <row r="4" spans="1:25" ht="14.4" thickBot="1">
      <c r="B4" s="143"/>
      <c r="C4" s="143"/>
      <c r="D4" s="143"/>
      <c r="E4" s="143"/>
      <c r="I4" s="417"/>
      <c r="M4" s="417"/>
      <c r="Q4" s="143"/>
    </row>
    <row r="5" spans="1:25" s="196" customFormat="1" ht="37.5" customHeight="1" thickBot="1">
      <c r="B5" s="197" t="s">
        <v>142</v>
      </c>
      <c r="C5" s="198"/>
      <c r="D5" s="198"/>
      <c r="E5" s="501"/>
      <c r="F5" s="499"/>
      <c r="G5" s="389"/>
      <c r="H5" s="502"/>
      <c r="I5" s="501"/>
      <c r="J5" s="500"/>
      <c r="L5" s="502"/>
      <c r="M5" s="501"/>
      <c r="N5" s="500"/>
      <c r="P5" s="198"/>
      <c r="Q5" s="501"/>
      <c r="R5" s="500"/>
    </row>
    <row r="6" spans="1:25" s="196" customFormat="1" ht="17.399999999999999">
      <c r="B6" s="197"/>
      <c r="C6" s="198"/>
      <c r="D6" s="198"/>
      <c r="E6" s="500"/>
      <c r="F6" s="500"/>
      <c r="G6" s="199"/>
      <c r="H6" s="198"/>
      <c r="I6" s="500"/>
      <c r="J6" s="500"/>
      <c r="L6" s="198"/>
      <c r="M6" s="500"/>
      <c r="N6" s="500"/>
      <c r="P6" s="198"/>
      <c r="Q6" s="500"/>
      <c r="R6" s="500"/>
    </row>
    <row r="7" spans="1:25" ht="15" customHeight="1">
      <c r="A7" s="23"/>
      <c r="B7" s="550" t="s">
        <v>125</v>
      </c>
      <c r="C7" s="551"/>
      <c r="D7" s="551"/>
      <c r="E7" s="551"/>
      <c r="F7" s="551"/>
      <c r="G7" s="551"/>
      <c r="H7" s="551"/>
      <c r="I7" s="551"/>
      <c r="J7" s="551"/>
      <c r="K7" s="187"/>
      <c r="L7" s="187"/>
      <c r="M7" s="187"/>
      <c r="N7" s="187"/>
      <c r="O7" s="187"/>
      <c r="P7" s="187"/>
      <c r="Q7" s="187"/>
      <c r="R7" s="187"/>
      <c r="S7" s="187"/>
      <c r="T7" s="2"/>
      <c r="U7" s="2"/>
      <c r="V7" s="2"/>
    </row>
    <row r="8" spans="1:25" ht="8.1" customHeight="1">
      <c r="A8" s="23"/>
      <c r="B8" s="471"/>
      <c r="C8" s="94"/>
      <c r="D8" s="94"/>
      <c r="E8" s="84"/>
      <c r="F8" s="84"/>
      <c r="G8" s="472"/>
      <c r="H8" s="94"/>
      <c r="I8" s="84"/>
      <c r="J8" s="84"/>
      <c r="K8" s="2"/>
      <c r="L8" s="94"/>
      <c r="M8" s="84"/>
      <c r="N8" s="84"/>
      <c r="O8" s="2"/>
      <c r="P8" s="94"/>
      <c r="Q8" s="84"/>
      <c r="R8" s="84"/>
      <c r="S8" s="103"/>
      <c r="T8" s="84"/>
      <c r="U8" s="84"/>
      <c r="V8" s="2"/>
    </row>
    <row r="9" spans="1:25" ht="39.9" customHeight="1">
      <c r="A9" s="23"/>
      <c r="B9" s="476" t="s">
        <v>95</v>
      </c>
      <c r="C9" s="97"/>
      <c r="D9" s="93"/>
      <c r="E9" s="384" t="e">
        <f>VLOOKUP(E$5,sources!$A$5:$E$23,4,FALSE)</f>
        <v>#N/A</v>
      </c>
      <c r="F9" s="479" t="s">
        <v>54</v>
      </c>
      <c r="G9" s="385"/>
      <c r="H9" s="481"/>
      <c r="I9" s="384" t="e">
        <f>VLOOKUP(I$5,sources!$A$5:$E$23,4,FALSE)</f>
        <v>#N/A</v>
      </c>
      <c r="J9" s="181" t="s">
        <v>54</v>
      </c>
      <c r="K9" s="24"/>
      <c r="L9" s="481"/>
      <c r="M9" s="384" t="e">
        <f>VLOOKUP(M$5,sources!$A$5:$E$23,4,FALSE)</f>
        <v>#N/A</v>
      </c>
      <c r="N9" s="181" t="s">
        <v>54</v>
      </c>
      <c r="O9" s="24"/>
      <c r="P9" s="93"/>
      <c r="Q9" s="384" t="e">
        <f>VLOOKUP(Q$5,sources!$A$5:$E$23,4,FALSE)</f>
        <v>#N/A</v>
      </c>
      <c r="R9" s="181" t="s">
        <v>54</v>
      </c>
      <c r="S9" s="105"/>
      <c r="T9" s="183"/>
      <c r="U9" s="181"/>
      <c r="V9" s="2"/>
    </row>
    <row r="10" spans="1:25" ht="11.25" customHeight="1">
      <c r="A10" s="23"/>
      <c r="B10" s="471"/>
      <c r="C10" s="94"/>
      <c r="D10" s="94"/>
      <c r="E10" s="84"/>
      <c r="F10" s="84"/>
      <c r="G10" s="472"/>
      <c r="H10" s="94"/>
      <c r="I10" s="84"/>
      <c r="J10" s="84"/>
      <c r="K10" s="2"/>
      <c r="L10" s="94"/>
      <c r="M10" s="84"/>
      <c r="N10" s="84"/>
      <c r="O10" s="2"/>
      <c r="P10" s="94"/>
      <c r="Q10" s="84"/>
      <c r="R10" s="84"/>
      <c r="S10" s="103"/>
      <c r="T10" s="84"/>
      <c r="U10" s="84"/>
      <c r="V10" s="2"/>
    </row>
    <row r="11" spans="1:25" ht="39.9" customHeight="1">
      <c r="A11" s="23"/>
      <c r="B11" s="476" t="s">
        <v>23</v>
      </c>
      <c r="C11" s="97"/>
      <c r="D11" s="477" t="s">
        <v>101</v>
      </c>
      <c r="E11" s="390">
        <f>'1-Ma situation'!$E$63</f>
        <v>2000</v>
      </c>
      <c r="F11" s="480" t="s">
        <v>54</v>
      </c>
      <c r="G11" s="387"/>
      <c r="H11" s="481"/>
      <c r="I11" s="390">
        <f>'1-Ma situation'!$E$63</f>
        <v>2000</v>
      </c>
      <c r="J11" s="90" t="s">
        <v>54</v>
      </c>
      <c r="K11" s="24"/>
      <c r="L11" s="481"/>
      <c r="M11" s="390">
        <f>'1-Ma situation'!$E$63</f>
        <v>2000</v>
      </c>
      <c r="N11" s="90" t="s">
        <v>54</v>
      </c>
      <c r="O11" s="24"/>
      <c r="P11" s="93"/>
      <c r="Q11" s="395">
        <v>2000</v>
      </c>
      <c r="R11" s="90" t="s">
        <v>54</v>
      </c>
      <c r="S11" s="24"/>
    </row>
    <row r="12" spans="1:25" ht="11.25" customHeight="1" thickBot="1">
      <c r="A12" s="23"/>
      <c r="B12" s="471"/>
      <c r="C12" s="94"/>
      <c r="D12" s="94"/>
      <c r="E12" s="84"/>
      <c r="F12" s="84"/>
      <c r="G12" s="472"/>
      <c r="H12" s="94"/>
      <c r="I12" s="84"/>
      <c r="J12" s="84"/>
      <c r="K12" s="2"/>
      <c r="L12" s="94"/>
      <c r="M12" s="84"/>
      <c r="N12" s="84"/>
      <c r="O12" s="2"/>
      <c r="P12" s="94"/>
      <c r="Q12" s="84"/>
      <c r="R12" s="84"/>
      <c r="S12" s="103"/>
      <c r="T12" s="84"/>
      <c r="U12" s="84"/>
      <c r="V12" s="2"/>
    </row>
    <row r="13" spans="1:25" s="61" customFormat="1" ht="39.9" customHeight="1" thickBot="1">
      <c r="A13" s="62"/>
      <c r="B13" s="358" t="s">
        <v>100</v>
      </c>
      <c r="C13" s="170"/>
      <c r="D13" s="478" t="s">
        <v>102</v>
      </c>
      <c r="E13" s="497" t="e">
        <f>E9-E11</f>
        <v>#N/A</v>
      </c>
      <c r="F13" s="498" t="s">
        <v>54</v>
      </c>
      <c r="G13" s="391"/>
      <c r="H13" s="482"/>
      <c r="I13" s="497" t="e">
        <f>I9-I11</f>
        <v>#N/A</v>
      </c>
      <c r="J13" s="483" t="s">
        <v>54</v>
      </c>
      <c r="K13" s="179"/>
      <c r="L13" s="482"/>
      <c r="M13" s="497" t="e">
        <f>M9-M11</f>
        <v>#N/A</v>
      </c>
      <c r="N13" s="483" t="s">
        <v>54</v>
      </c>
      <c r="O13" s="179"/>
      <c r="P13" s="484"/>
      <c r="Q13" s="497" t="e">
        <f>Q9-Q11</f>
        <v>#N/A</v>
      </c>
      <c r="R13" s="483" t="s">
        <v>54</v>
      </c>
      <c r="S13" s="179"/>
    </row>
    <row r="14" spans="1:25" ht="9" customHeight="1">
      <c r="A14" s="23"/>
      <c r="B14" s="485"/>
      <c r="C14" s="94"/>
      <c r="D14" s="94"/>
      <c r="E14" s="473"/>
      <c r="F14" s="473"/>
      <c r="G14" s="474"/>
      <c r="H14" s="475"/>
      <c r="I14" s="473"/>
      <c r="J14" s="84"/>
      <c r="K14" s="2"/>
      <c r="L14" s="475"/>
      <c r="M14" s="473"/>
      <c r="N14" s="84"/>
      <c r="O14" s="2"/>
      <c r="P14" s="94"/>
      <c r="Q14" s="473"/>
      <c r="R14" s="84"/>
      <c r="S14" s="103"/>
      <c r="T14" s="84"/>
      <c r="U14" s="84"/>
      <c r="V14" s="2"/>
    </row>
    <row r="15" spans="1:25" ht="44.25" hidden="1" customHeight="1">
      <c r="A15" s="23"/>
      <c r="B15" s="476" t="s">
        <v>98</v>
      </c>
      <c r="C15" s="93"/>
      <c r="D15" s="93"/>
      <c r="E15" s="388" t="e">
        <f>VLOOKUP(E$5,sources!$A$5:$E$23,2,FALSE)</f>
        <v>#N/A</v>
      </c>
      <c r="F15" s="479" t="s">
        <v>26</v>
      </c>
      <c r="G15" s="385"/>
      <c r="H15" s="481"/>
      <c r="I15" s="388" t="e">
        <f>VLOOKUP(I$5,sources!$A$5:$E$23,2,FALSE)</f>
        <v>#N/A</v>
      </c>
      <c r="J15" s="181" t="s">
        <v>26</v>
      </c>
      <c r="K15" s="24"/>
      <c r="L15" s="481"/>
      <c r="M15" s="388" t="e">
        <f>VLOOKUP(M$5,sources!$A$5:$E$23,2,FALSE)</f>
        <v>#N/A</v>
      </c>
      <c r="N15" s="181" t="s">
        <v>26</v>
      </c>
      <c r="O15" s="24"/>
      <c r="P15" s="93"/>
      <c r="Q15" s="388" t="e">
        <f>VLOOKUP(Q$5,sources!$A$5:$E$23,2,FALSE)</f>
        <v>#N/A</v>
      </c>
      <c r="R15" s="181" t="s">
        <v>26</v>
      </c>
      <c r="S15" s="105"/>
      <c r="T15" s="183"/>
      <c r="U15" s="181"/>
      <c r="V15" s="2"/>
    </row>
    <row r="16" spans="1:25" ht="6.75" hidden="1" customHeight="1">
      <c r="A16" s="23"/>
      <c r="B16" s="485"/>
      <c r="C16" s="94"/>
      <c r="D16" s="94"/>
      <c r="E16" s="473"/>
      <c r="F16" s="473"/>
      <c r="G16" s="474"/>
      <c r="H16" s="475"/>
      <c r="I16" s="473"/>
      <c r="J16" s="84"/>
      <c r="K16" s="2"/>
      <c r="L16" s="475"/>
      <c r="M16" s="473"/>
      <c r="N16" s="84"/>
      <c r="O16" s="2"/>
      <c r="P16" s="94"/>
      <c r="Q16" s="473"/>
      <c r="R16" s="84"/>
      <c r="S16" s="103"/>
      <c r="T16" s="84"/>
      <c r="U16" s="84"/>
      <c r="V16" s="2"/>
    </row>
    <row r="17" spans="1:22" ht="39.9" hidden="1" customHeight="1">
      <c r="A17" s="23"/>
      <c r="B17" s="476" t="s">
        <v>96</v>
      </c>
      <c r="C17" s="93"/>
      <c r="D17" s="93"/>
      <c r="E17" s="388" t="s">
        <v>7</v>
      </c>
      <c r="F17" s="479"/>
      <c r="G17" s="385"/>
      <c r="H17" s="481"/>
      <c r="I17" s="388" t="s">
        <v>7</v>
      </c>
      <c r="J17" s="181"/>
      <c r="K17" s="24"/>
      <c r="L17" s="481"/>
      <c r="M17" s="388" t="s">
        <v>7</v>
      </c>
      <c r="N17" s="181"/>
      <c r="O17" s="24"/>
      <c r="P17" s="93"/>
      <c r="Q17" s="388" t="s">
        <v>7</v>
      </c>
      <c r="R17" s="181"/>
      <c r="S17" s="105"/>
      <c r="T17" s="183"/>
      <c r="U17" s="181"/>
      <c r="V17" s="2"/>
    </row>
    <row r="18" spans="1:22" ht="9" hidden="1" customHeight="1">
      <c r="A18" s="23"/>
      <c r="B18" s="486"/>
      <c r="C18" s="93"/>
      <c r="D18" s="93"/>
      <c r="E18" s="488"/>
      <c r="F18" s="479"/>
      <c r="G18" s="489"/>
      <c r="H18" s="481"/>
      <c r="I18" s="488"/>
      <c r="J18" s="181"/>
      <c r="K18" s="2"/>
      <c r="L18" s="481"/>
      <c r="M18" s="488"/>
      <c r="N18" s="181"/>
      <c r="O18" s="2"/>
      <c r="P18" s="93"/>
      <c r="Q18" s="488"/>
      <c r="R18" s="181"/>
      <c r="S18" s="105"/>
      <c r="T18" s="182"/>
      <c r="U18" s="181"/>
      <c r="V18" s="2"/>
    </row>
    <row r="19" spans="1:22" ht="42.75" hidden="1" customHeight="1">
      <c r="A19" s="23"/>
      <c r="B19" s="476" t="s">
        <v>131</v>
      </c>
      <c r="C19" s="93"/>
      <c r="D19" s="93"/>
      <c r="E19" s="388" t="e">
        <f>VLOOKUP(E$5,sources!$A$5:$E$23,5,FALSE)*VLOOKUP(('1-Ma situation'!$E$17+'1-Ma situation'!$E$19),sources!$A$26:$B$32,2,FALSE)</f>
        <v>#N/A</v>
      </c>
      <c r="F19" s="479" t="s">
        <v>55</v>
      </c>
      <c r="G19" s="385"/>
      <c r="H19" s="481"/>
      <c r="I19" s="388" t="e">
        <f>VLOOKUP(I$5,sources!$A$5:$E$23,5,FALSE)*VLOOKUP(('1-Ma situation'!$E$17+'1-Ma situation'!$E$19),sources!$A$26:$B$32,2,FALSE)</f>
        <v>#N/A</v>
      </c>
      <c r="J19" s="181" t="s">
        <v>55</v>
      </c>
      <c r="K19" s="24"/>
      <c r="L19" s="481"/>
      <c r="M19" s="388" t="e">
        <f>VLOOKUP(M$5,sources!$A$5:$E$23,5,FALSE)*VLOOKUP(('1-Ma situation'!$E$17+'1-Ma situation'!$E$19),sources!$A$26:$B$32,2,FALSE)</f>
        <v>#N/A</v>
      </c>
      <c r="N19" s="181" t="s">
        <v>55</v>
      </c>
      <c r="O19" s="24"/>
      <c r="P19" s="93"/>
      <c r="Q19" s="388" t="e">
        <f>VLOOKUP(Q$5,sources!$A$5:$E$23,5,FALSE)*VLOOKUP(('1-Ma situation'!$E$17+'1-Ma situation'!$E$19),sources!$A$26:$B$32,2,FALSE)</f>
        <v>#N/A</v>
      </c>
      <c r="R19" s="181" t="s">
        <v>55</v>
      </c>
      <c r="S19" s="105"/>
      <c r="T19" s="183"/>
      <c r="U19" s="181"/>
      <c r="V19" s="2"/>
    </row>
    <row r="20" spans="1:22" ht="8.1" hidden="1" customHeight="1">
      <c r="A20" s="23"/>
      <c r="B20" s="471"/>
      <c r="C20" s="94"/>
      <c r="D20" s="94"/>
      <c r="E20" s="473"/>
      <c r="F20" s="473"/>
      <c r="G20" s="474"/>
      <c r="H20" s="475"/>
      <c r="I20" s="473"/>
      <c r="J20" s="84"/>
      <c r="K20" s="2"/>
      <c r="L20" s="475"/>
      <c r="M20" s="473"/>
      <c r="N20" s="84"/>
      <c r="O20" s="2"/>
      <c r="P20" s="94"/>
      <c r="Q20" s="473"/>
      <c r="R20" s="84"/>
      <c r="S20" s="24"/>
    </row>
    <row r="21" spans="1:22" ht="39.9" hidden="1" customHeight="1">
      <c r="A21" s="23"/>
      <c r="B21" s="476" t="s">
        <v>24</v>
      </c>
      <c r="C21" s="93"/>
      <c r="D21" s="93"/>
      <c r="E21" s="406">
        <f>'2-Ma capacité d''emprunt'!$E$11</f>
        <v>3.85</v>
      </c>
      <c r="F21" s="479" t="s">
        <v>20</v>
      </c>
      <c r="G21" s="385"/>
      <c r="H21" s="481"/>
      <c r="I21" s="406">
        <f>'2-Ma capacité d''emprunt'!$E$11</f>
        <v>3.85</v>
      </c>
      <c r="J21" s="181" t="s">
        <v>20</v>
      </c>
      <c r="K21" s="24"/>
      <c r="L21" s="481"/>
      <c r="M21" s="406">
        <f>'2-Ma capacité d''emprunt'!$E$11</f>
        <v>3.85</v>
      </c>
      <c r="N21" s="181" t="s">
        <v>20</v>
      </c>
      <c r="O21" s="24"/>
      <c r="P21" s="93"/>
      <c r="Q21" s="412">
        <f>'2-Ma capacité d''emprunt'!$E$11</f>
        <v>3.85</v>
      </c>
      <c r="R21" s="181"/>
      <c r="S21" s="24"/>
    </row>
    <row r="22" spans="1:22" ht="8.1" hidden="1" customHeight="1">
      <c r="A22" s="23"/>
      <c r="B22" s="471"/>
      <c r="C22" s="94"/>
      <c r="D22" s="94"/>
      <c r="E22" s="473"/>
      <c r="F22" s="473"/>
      <c r="G22" s="474"/>
      <c r="H22" s="475"/>
      <c r="I22" s="473"/>
      <c r="J22" s="84"/>
      <c r="K22" s="2"/>
      <c r="L22" s="475"/>
      <c r="M22" s="473"/>
      <c r="N22" s="84"/>
      <c r="O22" s="24"/>
      <c r="P22" s="94"/>
      <c r="Q22" s="386"/>
      <c r="R22" s="84"/>
      <c r="S22" s="24"/>
    </row>
    <row r="23" spans="1:22" ht="39.9" hidden="1" customHeight="1">
      <c r="A23" s="23"/>
      <c r="B23" s="476" t="s">
        <v>21</v>
      </c>
      <c r="C23" s="93"/>
      <c r="D23" s="93"/>
      <c r="E23" s="399">
        <f>'2-Ma capacité d''emprunt'!$E$13</f>
        <v>30</v>
      </c>
      <c r="F23" s="473" t="s">
        <v>11</v>
      </c>
      <c r="G23" s="385"/>
      <c r="H23" s="481"/>
      <c r="I23" s="399">
        <f>'2-Ma capacité d''emprunt'!$E$13</f>
        <v>30</v>
      </c>
      <c r="J23" s="487" t="s">
        <v>11</v>
      </c>
      <c r="K23" s="24"/>
      <c r="L23" s="481"/>
      <c r="M23" s="399">
        <f>'2-Ma capacité d''emprunt'!$E$13</f>
        <v>30</v>
      </c>
      <c r="N23" s="487" t="s">
        <v>11</v>
      </c>
      <c r="O23" s="24"/>
      <c r="P23" s="93"/>
      <c r="Q23" s="396">
        <f>'2-Ma capacité d''emprunt'!$E$13</f>
        <v>30</v>
      </c>
      <c r="R23" s="487" t="s">
        <v>11</v>
      </c>
      <c r="S23" s="24"/>
    </row>
    <row r="24" spans="1:22" ht="11.25" customHeight="1">
      <c r="A24" s="23"/>
      <c r="B24" s="471"/>
      <c r="C24" s="94"/>
      <c r="D24" s="94"/>
      <c r="E24" s="84"/>
      <c r="F24" s="84"/>
      <c r="G24" s="472"/>
      <c r="H24" s="94"/>
      <c r="I24" s="84"/>
      <c r="J24" s="84"/>
      <c r="K24" s="2"/>
      <c r="L24" s="94"/>
      <c r="M24" s="84"/>
      <c r="N24" s="84"/>
      <c r="O24" s="2"/>
      <c r="P24" s="94"/>
      <c r="Q24" s="84"/>
      <c r="R24" s="84"/>
      <c r="S24" s="103"/>
      <c r="T24" s="84"/>
      <c r="U24" s="84"/>
      <c r="V24" s="2"/>
    </row>
    <row r="25" spans="1:22" ht="11.25" customHeight="1">
      <c r="A25" s="23"/>
      <c r="B25" s="128"/>
      <c r="C25" s="128"/>
      <c r="D25" s="128"/>
      <c r="E25" s="129"/>
      <c r="F25" s="130"/>
      <c r="G25" s="131"/>
      <c r="H25" s="128"/>
      <c r="I25" s="129"/>
      <c r="J25" s="130"/>
      <c r="K25" s="23"/>
      <c r="L25" s="128"/>
      <c r="M25" s="129"/>
      <c r="N25" s="130"/>
      <c r="O25" s="23"/>
      <c r="P25" s="128"/>
      <c r="Q25" s="129"/>
      <c r="R25" s="130"/>
      <c r="S25" s="23"/>
      <c r="T25" s="84"/>
      <c r="U25" s="84"/>
      <c r="V25" s="2"/>
    </row>
    <row r="26" spans="1:22" s="1" customFormat="1">
      <c r="B26" s="91"/>
      <c r="C26" s="109"/>
      <c r="D26" s="109"/>
      <c r="E26" s="109"/>
      <c r="F26" s="109"/>
      <c r="G26" s="2"/>
      <c r="H26" s="109"/>
      <c r="I26" s="109"/>
      <c r="J26" s="109"/>
      <c r="L26" s="109"/>
      <c r="M26" s="109"/>
      <c r="N26" s="109"/>
      <c r="P26" s="109"/>
      <c r="Q26" s="109"/>
      <c r="R26" s="109"/>
    </row>
    <row r="27" spans="1:22" ht="17.399999999999999">
      <c r="A27" s="22"/>
      <c r="B27" s="92" t="s">
        <v>22</v>
      </c>
      <c r="C27" s="92"/>
      <c r="D27" s="92"/>
      <c r="E27" s="87"/>
      <c r="F27" s="106"/>
      <c r="G27" s="88"/>
      <c r="H27" s="88"/>
      <c r="I27" s="87"/>
      <c r="J27" s="89"/>
      <c r="K27" s="22"/>
      <c r="L27" s="88"/>
      <c r="M27" s="87"/>
      <c r="N27" s="89"/>
      <c r="O27" s="22"/>
      <c r="P27" s="185"/>
      <c r="Q27" s="87"/>
      <c r="R27" s="19"/>
      <c r="S27" s="19"/>
      <c r="T27" s="2"/>
      <c r="U27" s="2"/>
      <c r="V27" s="2"/>
    </row>
    <row r="28" spans="1:22" s="1" customFormat="1" ht="8.1" customHeight="1">
      <c r="A28" s="24"/>
      <c r="B28" s="132"/>
      <c r="C28" s="132"/>
      <c r="D28" s="132"/>
      <c r="E28" s="133"/>
      <c r="F28" s="134"/>
      <c r="G28" s="135"/>
      <c r="H28" s="135"/>
      <c r="I28" s="133"/>
      <c r="J28" s="136"/>
      <c r="K28" s="24"/>
      <c r="L28" s="135"/>
      <c r="M28" s="133"/>
      <c r="N28" s="136"/>
      <c r="O28" s="24"/>
      <c r="P28" s="186"/>
      <c r="Q28" s="133"/>
      <c r="R28" s="23"/>
      <c r="S28" s="23"/>
      <c r="T28" s="2"/>
      <c r="U28" s="2"/>
      <c r="V28" s="2"/>
    </row>
    <row r="29" spans="1:22" ht="12" customHeight="1">
      <c r="A29" s="23"/>
      <c r="B29" s="138"/>
      <c r="C29" s="138"/>
      <c r="D29" s="138"/>
      <c r="E29" s="139"/>
      <c r="F29" s="140"/>
      <c r="G29" s="141"/>
      <c r="H29" s="141"/>
      <c r="I29" s="139"/>
      <c r="J29" s="139"/>
      <c r="K29" s="24"/>
      <c r="L29" s="141"/>
      <c r="M29" s="139"/>
      <c r="N29" s="139"/>
      <c r="O29" s="24"/>
      <c r="P29" s="24"/>
      <c r="Q29" s="139"/>
      <c r="R29" s="23"/>
      <c r="S29" s="23"/>
      <c r="T29" s="2"/>
      <c r="U29" s="2"/>
      <c r="V29" s="2"/>
    </row>
    <row r="30" spans="1:22" ht="15">
      <c r="A30" s="23"/>
      <c r="B30" s="548" t="s">
        <v>27</v>
      </c>
      <c r="C30" s="549"/>
      <c r="D30" s="549"/>
      <c r="E30" s="549"/>
      <c r="F30" s="549"/>
      <c r="G30" s="549"/>
      <c r="H30" s="549"/>
      <c r="I30" s="549"/>
      <c r="J30" s="549"/>
      <c r="K30" s="187"/>
      <c r="L30" s="187"/>
      <c r="M30" s="187"/>
      <c r="N30" s="187"/>
      <c r="O30" s="187"/>
      <c r="P30" s="187"/>
      <c r="Q30" s="188"/>
      <c r="R30" s="187"/>
      <c r="S30" s="187"/>
      <c r="T30" s="2"/>
      <c r="U30" s="2"/>
      <c r="V30" s="2"/>
    </row>
    <row r="31" spans="1:22" ht="8.1" customHeight="1" thickBot="1">
      <c r="A31" s="23"/>
      <c r="B31" s="471"/>
      <c r="C31" s="94"/>
      <c r="D31" s="94"/>
      <c r="E31" s="84"/>
      <c r="F31" s="84"/>
      <c r="G31" s="472"/>
      <c r="H31" s="94"/>
      <c r="I31" s="84"/>
      <c r="J31" s="84"/>
      <c r="K31" s="2"/>
      <c r="L31" s="94"/>
      <c r="M31" s="84"/>
      <c r="N31" s="84"/>
      <c r="O31" s="2"/>
      <c r="P31" s="94"/>
      <c r="Q31" s="84"/>
      <c r="R31" s="84"/>
      <c r="S31" s="103"/>
      <c r="T31" s="2"/>
      <c r="U31" s="2"/>
      <c r="V31" s="2"/>
    </row>
    <row r="32" spans="1:22" s="61" customFormat="1" ht="39.9" customHeight="1" thickBot="1">
      <c r="A32" s="62"/>
      <c r="B32" s="476" t="s">
        <v>28</v>
      </c>
      <c r="C32" s="93"/>
      <c r="D32" s="191"/>
      <c r="E32" s="523" t="e">
        <f>-PMT((E21/100)/12,E23*12,E13)</f>
        <v>#N/A</v>
      </c>
      <c r="F32" s="513"/>
      <c r="G32" s="392"/>
      <c r="H32" s="515"/>
      <c r="I32" s="523" t="e">
        <f>-PMT((I21/100)/12,I23*12,I13)</f>
        <v>#N/A</v>
      </c>
      <c r="J32" s="514"/>
      <c r="K32" s="180"/>
      <c r="L32" s="515"/>
      <c r="M32" s="523" t="e">
        <f>-PMT((M21/100)/12,M23*12,M13)</f>
        <v>#N/A</v>
      </c>
      <c r="N32" s="514"/>
      <c r="O32" s="180"/>
      <c r="P32" s="191"/>
      <c r="Q32" s="523" t="e">
        <f>-PMT((Q21/100)/12,Q23*12,Q13)</f>
        <v>#N/A</v>
      </c>
      <c r="R32" s="514"/>
      <c r="S32" s="180"/>
    </row>
    <row r="33" spans="1:22" ht="8.1" customHeight="1">
      <c r="A33" s="23"/>
      <c r="B33" s="471"/>
      <c r="C33" s="94"/>
      <c r="D33" s="94"/>
      <c r="E33" s="473"/>
      <c r="F33" s="473"/>
      <c r="G33" s="474"/>
      <c r="H33" s="475"/>
      <c r="I33" s="473"/>
      <c r="J33" s="84"/>
      <c r="K33" s="2"/>
      <c r="L33" s="475"/>
      <c r="M33" s="473"/>
      <c r="N33" s="84"/>
      <c r="O33" s="2"/>
      <c r="P33" s="94"/>
      <c r="Q33" s="473"/>
      <c r="R33" s="84"/>
      <c r="S33" s="24"/>
    </row>
    <row r="34" spans="1:22" ht="39.9" customHeight="1">
      <c r="A34" s="23"/>
      <c r="B34" s="490" t="s">
        <v>30</v>
      </c>
      <c r="C34" s="93"/>
      <c r="D34" s="93"/>
      <c r="E34" s="393" t="e">
        <f>E32/'1-Ma situation'!$E$51</f>
        <v>#N/A</v>
      </c>
      <c r="F34" s="473" t="s">
        <v>20</v>
      </c>
      <c r="G34" s="385"/>
      <c r="H34" s="481"/>
      <c r="I34" s="393" t="e">
        <f>I32/'1-Ma situation'!$E$51</f>
        <v>#N/A</v>
      </c>
      <c r="J34" s="487" t="s">
        <v>20</v>
      </c>
      <c r="K34" s="24"/>
      <c r="L34" s="481"/>
      <c r="M34" s="393" t="e">
        <f>M32/'1-Ma situation'!$E$51</f>
        <v>#N/A</v>
      </c>
      <c r="N34" s="487" t="s">
        <v>20</v>
      </c>
      <c r="O34" s="24"/>
      <c r="P34" s="93"/>
      <c r="Q34" s="393" t="e">
        <f>Q32/'1-Ma situation'!$E$51</f>
        <v>#N/A</v>
      </c>
      <c r="R34" s="487" t="s">
        <v>20</v>
      </c>
      <c r="S34" s="24"/>
    </row>
    <row r="35" spans="1:22" ht="20.399999999999999">
      <c r="A35" s="23"/>
      <c r="B35" s="491" t="s">
        <v>25</v>
      </c>
      <c r="C35" s="81"/>
      <c r="D35" s="81"/>
      <c r="E35" s="81"/>
      <c r="F35" s="506"/>
      <c r="G35" s="507"/>
      <c r="H35" s="81"/>
      <c r="I35" s="81"/>
      <c r="J35" s="506"/>
      <c r="K35" s="2"/>
      <c r="L35" s="81"/>
      <c r="M35" s="81"/>
      <c r="N35" s="506"/>
      <c r="O35" s="2"/>
      <c r="P35" s="81"/>
      <c r="Q35" s="508"/>
      <c r="R35" s="506"/>
      <c r="S35" s="24"/>
    </row>
    <row r="36" spans="1:22" ht="38.25" hidden="1" customHeight="1">
      <c r="A36" s="23"/>
      <c r="B36" s="492" t="s">
        <v>121</v>
      </c>
      <c r="C36" s="81"/>
      <c r="D36" s="81"/>
      <c r="E36" s="156"/>
      <c r="F36" s="506"/>
      <c r="G36" s="127"/>
      <c r="H36" s="81"/>
      <c r="I36" s="156"/>
      <c r="J36" s="506"/>
      <c r="K36" s="24"/>
      <c r="L36" s="81"/>
      <c r="M36" s="156"/>
      <c r="N36" s="506"/>
      <c r="O36" s="24"/>
      <c r="P36" s="81"/>
      <c r="Q36" s="394" t="e">
        <f>Q32/0.35</f>
        <v>#N/A</v>
      </c>
      <c r="R36" s="487" t="s">
        <v>71</v>
      </c>
      <c r="S36" s="24"/>
    </row>
    <row r="37" spans="1:22" ht="17.399999999999999" hidden="1">
      <c r="A37" s="23"/>
      <c r="B37" s="491"/>
      <c r="C37" s="81"/>
      <c r="D37" s="81"/>
      <c r="E37" s="156"/>
      <c r="F37" s="506"/>
      <c r="G37" s="127"/>
      <c r="H37" s="81"/>
      <c r="I37" s="156"/>
      <c r="J37" s="506"/>
      <c r="K37" s="24"/>
      <c r="L37" s="81"/>
      <c r="M37" s="156"/>
      <c r="N37" s="506"/>
      <c r="O37" s="24"/>
      <c r="P37" s="81"/>
      <c r="Q37" s="156"/>
      <c r="R37" s="506"/>
      <c r="S37" s="24"/>
    </row>
    <row r="38" spans="1:22" ht="39.9" customHeight="1">
      <c r="A38" s="23"/>
      <c r="B38" s="476" t="s">
        <v>105</v>
      </c>
      <c r="C38" s="93"/>
      <c r="D38" s="93"/>
      <c r="E38" s="411">
        <f>sources!$B$44</f>
        <v>10.5</v>
      </c>
      <c r="F38" s="181" t="s">
        <v>71</v>
      </c>
      <c r="G38" s="105"/>
      <c r="H38" s="93"/>
      <c r="I38" s="411">
        <f>sources!$B$44</f>
        <v>10.5</v>
      </c>
      <c r="J38" s="181" t="s">
        <v>71</v>
      </c>
      <c r="K38" s="24"/>
      <c r="L38" s="93"/>
      <c r="M38" s="411">
        <f>sources!$B$44</f>
        <v>10.5</v>
      </c>
      <c r="N38" s="181" t="s">
        <v>71</v>
      </c>
      <c r="O38" s="24"/>
      <c r="P38" s="93"/>
      <c r="Q38" s="411">
        <f>sources!$B$44</f>
        <v>10.5</v>
      </c>
      <c r="R38" s="181" t="s">
        <v>71</v>
      </c>
      <c r="S38" s="105"/>
    </row>
    <row r="39" spans="1:22" ht="8.1" customHeight="1">
      <c r="A39" s="23"/>
      <c r="B39" s="471"/>
      <c r="C39" s="94"/>
      <c r="D39" s="94"/>
      <c r="E39" s="473"/>
      <c r="F39" s="84"/>
      <c r="G39" s="472"/>
      <c r="H39" s="94"/>
      <c r="I39" s="473"/>
      <c r="J39" s="84"/>
      <c r="K39" s="2"/>
      <c r="L39" s="94"/>
      <c r="M39" s="473"/>
      <c r="N39" s="84"/>
      <c r="O39" s="2"/>
      <c r="P39" s="94"/>
      <c r="Q39" s="473"/>
      <c r="R39" s="84"/>
      <c r="S39" s="103"/>
    </row>
    <row r="40" spans="1:22" ht="39.9" customHeight="1">
      <c r="A40" s="23"/>
      <c r="B40" s="476" t="s">
        <v>129</v>
      </c>
      <c r="C40" s="93"/>
      <c r="D40" s="93"/>
      <c r="E40" s="384" t="e">
        <f>IF(E17="oui",1*E15,1*E15)</f>
        <v>#N/A</v>
      </c>
      <c r="F40" s="181" t="s">
        <v>71</v>
      </c>
      <c r="G40" s="105"/>
      <c r="H40" s="93"/>
      <c r="I40" s="384" t="e">
        <f>IF(I17="oui",1*I15,1*I15)</f>
        <v>#N/A</v>
      </c>
      <c r="J40" s="181" t="s">
        <v>71</v>
      </c>
      <c r="K40" s="24"/>
      <c r="L40" s="93"/>
      <c r="M40" s="384" t="e">
        <f>IF(M17="oui",1*M15,1*M15)</f>
        <v>#N/A</v>
      </c>
      <c r="N40" s="181" t="s">
        <v>71</v>
      </c>
      <c r="O40" s="24"/>
      <c r="P40" s="93"/>
      <c r="Q40" s="384" t="e">
        <f>IF(Q17="oui",1*Q15,1*Q15)</f>
        <v>#N/A</v>
      </c>
      <c r="R40" s="181" t="s">
        <v>71</v>
      </c>
      <c r="S40" s="105"/>
    </row>
    <row r="41" spans="1:22" ht="8.1" customHeight="1">
      <c r="A41" s="23"/>
      <c r="B41" s="471"/>
      <c r="C41" s="94"/>
      <c r="D41" s="94"/>
      <c r="E41" s="473"/>
      <c r="F41" s="84"/>
      <c r="G41" s="472"/>
      <c r="H41" s="94"/>
      <c r="I41" s="473"/>
      <c r="J41" s="84"/>
      <c r="K41" s="2"/>
      <c r="L41" s="94"/>
      <c r="M41" s="473"/>
      <c r="N41" s="84"/>
      <c r="O41" s="2"/>
      <c r="P41" s="94"/>
      <c r="Q41" s="473"/>
      <c r="R41" s="84"/>
      <c r="S41" s="103"/>
    </row>
    <row r="42" spans="1:22" ht="39.9" customHeight="1">
      <c r="A42" s="23"/>
      <c r="B42" s="476" t="s">
        <v>145</v>
      </c>
      <c r="C42" s="93"/>
      <c r="D42" s="93"/>
      <c r="E42" s="384" t="e">
        <f>E19/12</f>
        <v>#N/A</v>
      </c>
      <c r="F42" s="181" t="s">
        <v>71</v>
      </c>
      <c r="G42" s="105"/>
      <c r="H42" s="93"/>
      <c r="I42" s="384" t="e">
        <f>I19/12</f>
        <v>#N/A</v>
      </c>
      <c r="J42" s="181" t="s">
        <v>71</v>
      </c>
      <c r="K42" s="24"/>
      <c r="L42" s="93"/>
      <c r="M42" s="384" t="e">
        <f>M19/12</f>
        <v>#N/A</v>
      </c>
      <c r="N42" s="181" t="s">
        <v>71</v>
      </c>
      <c r="O42" s="24"/>
      <c r="P42" s="93"/>
      <c r="Q42" s="384" t="e">
        <f>Q19/12</f>
        <v>#N/A</v>
      </c>
      <c r="R42" s="181" t="s">
        <v>70</v>
      </c>
      <c r="S42" s="105"/>
    </row>
    <row r="43" spans="1:22" ht="8.1" customHeight="1" thickBot="1">
      <c r="A43" s="23"/>
      <c r="B43" s="471"/>
      <c r="C43" s="94"/>
      <c r="D43" s="94"/>
      <c r="E43" s="473"/>
      <c r="F43" s="84"/>
      <c r="G43" s="472"/>
      <c r="H43" s="94"/>
      <c r="I43" s="473"/>
      <c r="J43" s="84"/>
      <c r="K43" s="2"/>
      <c r="L43" s="94"/>
      <c r="M43" s="473"/>
      <c r="N43" s="84"/>
      <c r="O43" s="2"/>
      <c r="P43" s="94"/>
      <c r="Q43" s="473"/>
      <c r="R43" s="84"/>
      <c r="S43" s="103"/>
    </row>
    <row r="44" spans="1:22" s="61" customFormat="1" ht="39.9" customHeight="1" thickBot="1">
      <c r="A44" s="62"/>
      <c r="B44" s="524" t="s">
        <v>187</v>
      </c>
      <c r="C44" s="174"/>
      <c r="D44" s="191"/>
      <c r="E44" s="522" t="e">
        <f>SUM(E32,E38,E40,E42)</f>
        <v>#N/A</v>
      </c>
      <c r="F44" s="514" t="s">
        <v>71</v>
      </c>
      <c r="G44" s="177"/>
      <c r="H44" s="191"/>
      <c r="I44" s="522" t="e">
        <f>SUM(I32,I38,I40,I42)</f>
        <v>#N/A</v>
      </c>
      <c r="J44" s="514" t="s">
        <v>71</v>
      </c>
      <c r="K44" s="180"/>
      <c r="L44" s="191"/>
      <c r="M44" s="522" t="e">
        <f>SUM(M32,M38,M40,M42)</f>
        <v>#N/A</v>
      </c>
      <c r="N44" s="514" t="s">
        <v>71</v>
      </c>
      <c r="O44" s="180"/>
      <c r="P44" s="191"/>
      <c r="Q44" s="522" t="e">
        <f>SUM(Q32,Q38,Q40,Q42)</f>
        <v>#N/A</v>
      </c>
      <c r="R44" s="514" t="s">
        <v>71</v>
      </c>
      <c r="S44" s="177"/>
    </row>
    <row r="45" spans="1:22" ht="18.899999999999999" customHeight="1">
      <c r="A45" s="23"/>
      <c r="B45" s="169"/>
      <c r="C45" s="100"/>
      <c r="D45" s="96"/>
      <c r="E45" s="503"/>
      <c r="F45" s="504"/>
      <c r="G45" s="505"/>
      <c r="H45" s="96"/>
      <c r="I45" s="503"/>
      <c r="J45" s="504"/>
      <c r="K45" s="2"/>
      <c r="L45" s="96"/>
      <c r="M45" s="503"/>
      <c r="N45" s="504"/>
      <c r="O45" s="2"/>
      <c r="P45" s="96"/>
      <c r="Q45" s="503"/>
      <c r="R45" s="504"/>
      <c r="S45" s="104"/>
    </row>
    <row r="46" spans="1:22" ht="8.1" customHeight="1">
      <c r="A46" s="23"/>
      <c r="B46" s="471"/>
      <c r="C46" s="94"/>
      <c r="D46" s="94"/>
      <c r="E46" s="473"/>
      <c r="F46" s="84"/>
      <c r="G46" s="472"/>
      <c r="H46" s="94"/>
      <c r="I46" s="473"/>
      <c r="J46" s="84"/>
      <c r="K46" s="2"/>
      <c r="L46" s="94"/>
      <c r="M46" s="473"/>
      <c r="N46" s="84"/>
      <c r="O46" s="2"/>
      <c r="P46" s="94"/>
      <c r="Q46" s="473"/>
      <c r="R46" s="84"/>
      <c r="S46" s="103"/>
    </row>
    <row r="47" spans="1:22" ht="39.9" customHeight="1">
      <c r="A47" s="23"/>
      <c r="B47" s="490" t="s">
        <v>60</v>
      </c>
      <c r="C47" s="93"/>
      <c r="D47" s="93"/>
      <c r="E47" s="393" t="e">
        <f>E44/'1-Ma situation'!$E$51</f>
        <v>#N/A</v>
      </c>
      <c r="F47" s="487" t="s">
        <v>20</v>
      </c>
      <c r="G47" s="105"/>
      <c r="H47" s="93"/>
      <c r="I47" s="393" t="e">
        <f>I44/'1-Ma situation'!$E$51</f>
        <v>#N/A</v>
      </c>
      <c r="J47" s="487" t="s">
        <v>20</v>
      </c>
      <c r="K47" s="24"/>
      <c r="L47" s="93"/>
      <c r="M47" s="393" t="e">
        <f>M44/'1-Ma situation'!$E$51</f>
        <v>#N/A</v>
      </c>
      <c r="N47" s="487" t="s">
        <v>20</v>
      </c>
      <c r="O47" s="24"/>
      <c r="P47" s="93"/>
      <c r="Q47" s="393" t="e">
        <f>Q44/'1-Ma situation'!$E$51</f>
        <v>#N/A</v>
      </c>
      <c r="R47" s="487" t="s">
        <v>20</v>
      </c>
      <c r="S47" s="105"/>
    </row>
    <row r="48" spans="1:22" ht="20.399999999999999">
      <c r="A48" s="23"/>
      <c r="B48" s="493" t="s">
        <v>104</v>
      </c>
      <c r="C48" s="81"/>
      <c r="D48" s="81"/>
      <c r="E48" s="81"/>
      <c r="F48" s="506"/>
      <c r="G48" s="507"/>
      <c r="H48" s="81"/>
      <c r="I48" s="81"/>
      <c r="J48" s="506"/>
      <c r="K48" s="2"/>
      <c r="L48" s="81"/>
      <c r="M48" s="81"/>
      <c r="N48" s="506"/>
      <c r="O48" s="2"/>
      <c r="P48" s="81"/>
      <c r="Q48" s="508"/>
      <c r="R48" s="506"/>
      <c r="S48" s="127"/>
      <c r="T48" s="2"/>
      <c r="U48" s="2"/>
      <c r="V48" s="2"/>
    </row>
    <row r="49" spans="1:22" ht="41.4" hidden="1">
      <c r="A49" s="23"/>
      <c r="B49" s="494" t="s">
        <v>122</v>
      </c>
      <c r="C49" s="81"/>
      <c r="D49" s="81"/>
      <c r="E49" s="81"/>
      <c r="F49" s="506"/>
      <c r="G49" s="507"/>
      <c r="H49" s="81"/>
      <c r="I49" s="81"/>
      <c r="J49" s="506"/>
      <c r="K49" s="2"/>
      <c r="L49" s="81"/>
      <c r="M49" s="81"/>
      <c r="N49" s="506"/>
      <c r="O49" s="2"/>
      <c r="P49" s="81"/>
      <c r="Q49" s="509" t="e">
        <f>Q44/0.4</f>
        <v>#N/A</v>
      </c>
      <c r="R49" s="487" t="s">
        <v>71</v>
      </c>
      <c r="S49" s="127"/>
      <c r="T49" s="2"/>
      <c r="U49" s="2"/>
      <c r="V49" s="2"/>
    </row>
    <row r="50" spans="1:22" ht="8.1" hidden="1" customHeight="1">
      <c r="A50" s="23"/>
      <c r="B50" s="495"/>
      <c r="C50" s="496"/>
      <c r="D50" s="496"/>
      <c r="E50" s="510"/>
      <c r="F50" s="510"/>
      <c r="G50" s="511"/>
      <c r="H50" s="496"/>
      <c r="I50" s="510"/>
      <c r="J50" s="510"/>
      <c r="K50" s="512"/>
      <c r="L50" s="496"/>
      <c r="M50" s="510"/>
      <c r="N50" s="510"/>
      <c r="O50" s="512"/>
      <c r="P50" s="496"/>
      <c r="Q50" s="510"/>
      <c r="R50" s="510"/>
      <c r="S50" s="126"/>
      <c r="T50" s="2"/>
      <c r="U50" s="2"/>
      <c r="V50" s="2"/>
    </row>
    <row r="51" spans="1:22" ht="15">
      <c r="A51" s="23"/>
      <c r="B51" s="548" t="s">
        <v>2</v>
      </c>
      <c r="C51" s="549"/>
      <c r="D51" s="549"/>
      <c r="E51" s="549"/>
      <c r="F51" s="549"/>
      <c r="G51" s="549"/>
      <c r="H51" s="549"/>
      <c r="I51" s="549"/>
      <c r="J51" s="549"/>
      <c r="K51" s="187"/>
      <c r="L51" s="187"/>
      <c r="M51" s="187"/>
      <c r="N51" s="187"/>
      <c r="O51" s="187"/>
      <c r="P51" s="187"/>
      <c r="Q51" s="188"/>
      <c r="R51" s="187"/>
      <c r="S51" s="187"/>
      <c r="T51" s="2"/>
      <c r="U51" s="2"/>
      <c r="V51" s="2"/>
    </row>
    <row r="52" spans="1:22" ht="39.9" customHeight="1">
      <c r="A52" s="23"/>
      <c r="B52" s="476" t="s">
        <v>32</v>
      </c>
      <c r="C52" s="93"/>
      <c r="D52" s="93"/>
      <c r="E52" s="390">
        <f>'1-Ma situation'!$E$25</f>
        <v>0</v>
      </c>
      <c r="F52" s="181" t="s">
        <v>71</v>
      </c>
      <c r="G52" s="103"/>
      <c r="H52" s="93"/>
      <c r="I52" s="390">
        <f>'1-Ma situation'!$E$25</f>
        <v>0</v>
      </c>
      <c r="J52" s="181" t="s">
        <v>71</v>
      </c>
      <c r="K52" s="24"/>
      <c r="L52" s="93"/>
      <c r="M52" s="390">
        <f>'1-Ma situation'!$E$25</f>
        <v>0</v>
      </c>
      <c r="N52" s="181" t="s">
        <v>71</v>
      </c>
      <c r="O52" s="24"/>
      <c r="P52" s="93"/>
      <c r="Q52" s="395">
        <f>'1-Ma situation'!$E$25</f>
        <v>0</v>
      </c>
      <c r="R52" s="181" t="s">
        <v>71</v>
      </c>
      <c r="S52" s="103"/>
      <c r="T52" s="190"/>
      <c r="U52" s="189"/>
      <c r="V52" s="2"/>
    </row>
    <row r="53" spans="1:22" ht="20.399999999999999">
      <c r="A53" s="23"/>
      <c r="B53" s="520" t="s">
        <v>33</v>
      </c>
      <c r="C53" s="93"/>
      <c r="D53" s="93"/>
      <c r="E53" s="517"/>
      <c r="F53" s="189"/>
      <c r="G53" s="472"/>
      <c r="H53" s="93"/>
      <c r="I53" s="517"/>
      <c r="J53" s="189"/>
      <c r="K53" s="2"/>
      <c r="L53" s="93"/>
      <c r="M53" s="517"/>
      <c r="N53" s="189"/>
      <c r="O53" s="2"/>
      <c r="P53" s="93"/>
      <c r="Q53" s="517"/>
      <c r="R53" s="189"/>
      <c r="S53" s="103"/>
      <c r="T53" s="190"/>
      <c r="U53" s="189"/>
      <c r="V53" s="2"/>
    </row>
    <row r="54" spans="1:22" ht="8.1" customHeight="1" thickBot="1">
      <c r="A54" s="23"/>
      <c r="B54" s="521"/>
      <c r="C54" s="95"/>
      <c r="D54" s="95"/>
      <c r="E54" s="481"/>
      <c r="F54" s="85"/>
      <c r="G54" s="472"/>
      <c r="H54" s="95"/>
      <c r="I54" s="481"/>
      <c r="J54" s="85"/>
      <c r="K54" s="2"/>
      <c r="L54" s="95"/>
      <c r="M54" s="481"/>
      <c r="N54" s="85"/>
      <c r="O54" s="2"/>
      <c r="P54" s="95"/>
      <c r="Q54" s="481"/>
      <c r="R54" s="85"/>
      <c r="S54" s="103"/>
      <c r="T54" s="86"/>
      <c r="U54" s="85"/>
      <c r="V54" s="2"/>
    </row>
    <row r="55" spans="1:22" s="61" customFormat="1" ht="53.25" customHeight="1" thickBot="1">
      <c r="A55" s="62"/>
      <c r="B55" s="524" t="s">
        <v>188</v>
      </c>
      <c r="C55" s="174"/>
      <c r="D55" s="191"/>
      <c r="E55" s="397" t="e">
        <f>E44-E52</f>
        <v>#N/A</v>
      </c>
      <c r="F55" s="514" t="s">
        <v>71</v>
      </c>
      <c r="G55" s="177"/>
      <c r="H55" s="191"/>
      <c r="I55" s="397" t="e">
        <f>I44-I52</f>
        <v>#N/A</v>
      </c>
      <c r="J55" s="514" t="s">
        <v>71</v>
      </c>
      <c r="K55" s="180"/>
      <c r="L55" s="191"/>
      <c r="M55" s="397" t="e">
        <f>M44-M52</f>
        <v>#N/A</v>
      </c>
      <c r="N55" s="514" t="s">
        <v>71</v>
      </c>
      <c r="O55" s="180"/>
      <c r="P55" s="191"/>
      <c r="Q55" s="397" t="e">
        <f>Q44-Q52</f>
        <v>#N/A</v>
      </c>
      <c r="R55" s="514" t="s">
        <v>71</v>
      </c>
      <c r="S55" s="177"/>
      <c r="T55" s="192"/>
      <c r="U55" s="193"/>
      <c r="V55" s="193"/>
    </row>
    <row r="56" spans="1:22" ht="9.75" customHeight="1">
      <c r="A56" s="23"/>
      <c r="B56" s="178"/>
      <c r="C56" s="119"/>
      <c r="D56" s="516"/>
      <c r="E56" s="518"/>
      <c r="F56" s="512"/>
      <c r="G56" s="519"/>
      <c r="H56" s="516"/>
      <c r="I56" s="518"/>
      <c r="J56" s="512"/>
      <c r="K56" s="512"/>
      <c r="L56" s="516"/>
      <c r="M56" s="518"/>
      <c r="N56" s="512"/>
      <c r="O56" s="512"/>
      <c r="P56" s="516"/>
      <c r="Q56" s="518"/>
      <c r="R56" s="512"/>
      <c r="S56" s="120"/>
      <c r="T56" s="194"/>
      <c r="U56" s="2"/>
      <c r="V56" s="2"/>
    </row>
    <row r="57" spans="1:22">
      <c r="A57" s="23"/>
      <c r="B57" s="115"/>
      <c r="C57" s="115"/>
      <c r="D57" s="115"/>
      <c r="E57" s="116"/>
      <c r="F57" s="116"/>
      <c r="G57" s="103"/>
      <c r="H57" s="103"/>
      <c r="I57" s="116"/>
      <c r="J57" s="117"/>
      <c r="K57" s="23"/>
      <c r="L57" s="103"/>
      <c r="M57" s="116"/>
      <c r="N57" s="117"/>
      <c r="O57" s="23"/>
      <c r="P57" s="23"/>
      <c r="Q57" s="116"/>
      <c r="R57" s="23"/>
      <c r="S57" s="23"/>
      <c r="T57" s="2"/>
      <c r="U57" s="2"/>
      <c r="V57" s="2"/>
    </row>
    <row r="58" spans="1:22">
      <c r="A58" s="23"/>
      <c r="B58" s="115"/>
      <c r="C58" s="115"/>
      <c r="D58" s="115"/>
      <c r="E58" s="116"/>
      <c r="F58" s="116"/>
      <c r="G58" s="103"/>
      <c r="H58" s="103"/>
      <c r="I58" s="116"/>
      <c r="J58" s="117"/>
      <c r="K58" s="23"/>
      <c r="L58" s="103"/>
      <c r="M58" s="116"/>
      <c r="N58" s="117"/>
      <c r="O58" s="23"/>
      <c r="P58" s="23"/>
      <c r="Q58" s="116"/>
      <c r="R58" s="23"/>
      <c r="S58" s="23"/>
      <c r="T58" s="2"/>
      <c r="U58" s="2"/>
      <c r="V58" s="2"/>
    </row>
    <row r="59" spans="1:22">
      <c r="T59" s="2"/>
      <c r="U59" s="2"/>
      <c r="V59" s="2"/>
    </row>
    <row r="60" spans="1:22">
      <c r="B60" s="21"/>
      <c r="T60" s="2"/>
      <c r="U60" s="2"/>
      <c r="V60" s="2"/>
    </row>
    <row r="61" spans="1:22">
      <c r="B61" s="21"/>
      <c r="T61" s="2"/>
      <c r="U61" s="2"/>
      <c r="V61" s="2"/>
    </row>
    <row r="62" spans="1:22">
      <c r="B62" s="21"/>
      <c r="T62" s="2"/>
      <c r="U62" s="2"/>
      <c r="V62" s="2"/>
    </row>
    <row r="63" spans="1:22">
      <c r="B63" s="21"/>
      <c r="T63" s="2"/>
      <c r="U63" s="2"/>
      <c r="V63" s="2"/>
    </row>
    <row r="64" spans="1:22">
      <c r="B64" s="21"/>
      <c r="T64" s="2"/>
      <c r="U64" s="2"/>
      <c r="V64" s="2"/>
    </row>
  </sheetData>
  <sheetProtection algorithmName="SHA-512" hashValue="Ms8Oox8CLMwKaJ3Ygp1ferht2xwI009H0uAbAqGwRqKX55tWH5BByFYRRjimrQTp89OGrHyWbik7yByXcHOHlA==" saltValue="Z8QjX948/QpUkQuXqrT47w==" spinCount="100000" sheet="1" formatCells="0" formatColumns="0" formatRows="0"/>
  <mergeCells count="5">
    <mergeCell ref="B2:F2"/>
    <mergeCell ref="B3:G3"/>
    <mergeCell ref="B51:J51"/>
    <mergeCell ref="B30:J30"/>
    <mergeCell ref="B7:J7"/>
  </mergeCells>
  <dataValidations count="6">
    <dataValidation allowBlank="1" showInputMessage="1" showErrorMessage="1" prompt="Entrez les valeurs du prêt dans les cellules D4 à D7 pour chacune des descriptions figurant dans les cellules ci-dessous. Le récapitulatif du prêt des cellules H4 à H7 et le tableau Prêt sont automatiquement mis à jour" sqref="P35:P37 C35:D37 C48:D49 H35:H37 H48:H49 P48:P49 B25:D25 H25 P25 B27:D29 L35:L37 L48:L49 L25"/>
    <dataValidation allowBlank="1" showInputMessage="1" showErrorMessage="1" prompt="Entrez le taux d’intérêt annuel dans la cellule à droite." sqref="B55:D56 P13 B13:D13 B44:D45 H32 H13 H44:H45 P32 P44:P45 P55:P56 H55:H56 D32 L32 L13 L44:L45 L55:L56"/>
    <dataValidation allowBlank="1" showInputMessage="1" showErrorMessage="1" prompt="Entrez le taux d’intérêt annuel dans cette cellule." sqref="R55 I32:J32 I44:J45 E32:F32 E44:F45 Q32:R32 F55 J55 Q44:R45 M32:N32 M44:N45 N55"/>
    <dataValidation allowBlank="1" showInputMessage="1" showErrorMessage="1" prompt="Entrez le montant du prêt dans la cellule de droite." sqref="B30 B7"/>
    <dataValidation allowBlank="1" showInputMessage="1" showErrorMessage="1" prompt="Entrez le montant du prêt dans cette cellule." sqref="E13 Q55:Q56 I13 I55:I56 E55:E56 T55:T56 Q13 M13 M55:M56"/>
    <dataValidation type="list" allowBlank="1" showInputMessage="1" showErrorMessage="1" sqref="I17 M17 Q17">
      <formula1>$A$47:$A$47</formula1>
    </dataValidation>
  </dataValidations>
  <pageMargins left="0.70866141732283472" right="0.70866141732283472" top="0.74803149606299213" bottom="0.74803149606299213" header="0.31496062992125984" footer="0.31496062992125984"/>
  <pageSetup paperSize="9" scale="41" orientation="portrait" horizontalDpi="1200" verticalDpi="1200" r:id="rId1"/>
  <headerFooter>
    <oddHeader>&amp;R&amp;D</oddHead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sources!$A$36:$A$37</xm:f>
          </x14:formula1>
          <xm:sqref>E17</xm:sqref>
        </x14:dataValidation>
        <x14:dataValidation type="list" allowBlank="1" showInputMessage="1" showErrorMessage="1">
          <x14:formula1>
            <xm:f>sources!#REF!</xm:f>
          </x14:formula1>
          <xm:sqref>Q27:Q28 E27:F28 I27:J28 M27:N28</xm:sqref>
        </x14:dataValidation>
        <x14:dataValidation type="list" allowBlank="1" showInputMessage="1" showErrorMessage="1">
          <x14:formula1>
            <xm:f>sources!$A$4:$A$23</xm:f>
          </x14:formula1>
          <xm:sqref>E5 I5 M5 Q5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
    <pageSetUpPr fitToPage="1"/>
  </sheetPr>
  <dimension ref="A1:R92"/>
  <sheetViews>
    <sheetView workbookViewId="0">
      <selection activeCell="B70" sqref="B70:H92"/>
    </sheetView>
  </sheetViews>
  <sheetFormatPr baseColWidth="10" defaultRowHeight="13.8"/>
  <cols>
    <col min="1" max="1" width="5.6328125" customWidth="1"/>
    <col min="2" max="2" width="2.6328125" customWidth="1"/>
    <col min="3" max="3" width="44.08984375" customWidth="1"/>
    <col min="4" max="4" width="5.90625" customWidth="1"/>
    <col min="5" max="5" width="22" customWidth="1"/>
    <col min="6" max="6" width="35.6328125" customWidth="1"/>
    <col min="7" max="8" width="2.6328125" customWidth="1"/>
    <col min="9" max="9" width="10.6328125" customWidth="1"/>
    <col min="11" max="11" width="35.6328125" customWidth="1"/>
    <col min="12" max="12" width="2.36328125" customWidth="1"/>
    <col min="13" max="13" width="3.08984375" customWidth="1"/>
    <col min="14" max="14" width="40.6328125" customWidth="1"/>
    <col min="17" max="17" width="30.6328125" customWidth="1"/>
    <col min="18" max="18" width="2.36328125" customWidth="1"/>
  </cols>
  <sheetData>
    <row r="1" spans="2:14" s="28" customFormat="1" ht="3.75" customHeight="1" thickBot="1"/>
    <row r="2" spans="2:14" s="28" customFormat="1" ht="69.900000000000006" customHeight="1">
      <c r="B2" s="326"/>
      <c r="C2" s="557" t="s">
        <v>76</v>
      </c>
      <c r="D2" s="558"/>
      <c r="E2" s="558"/>
      <c r="F2" s="226"/>
      <c r="G2" s="226"/>
      <c r="H2" s="274"/>
      <c r="J2"/>
    </row>
    <row r="3" spans="2:14">
      <c r="B3" s="284"/>
      <c r="C3" s="2"/>
      <c r="D3" s="2"/>
      <c r="E3" s="2"/>
      <c r="F3" s="2"/>
      <c r="G3" s="2"/>
      <c r="H3" s="267"/>
    </row>
    <row r="4" spans="2:14" ht="24" customHeight="1">
      <c r="B4" s="259"/>
      <c r="C4" s="241" t="s">
        <v>79</v>
      </c>
      <c r="D4" s="293"/>
      <c r="E4" s="293"/>
      <c r="F4" s="293"/>
      <c r="G4" s="293"/>
      <c r="H4" s="286"/>
      <c r="I4" s="29"/>
      <c r="J4" s="29"/>
      <c r="K4" s="29"/>
      <c r="L4" s="29"/>
      <c r="M4" s="1"/>
      <c r="N4" s="1"/>
    </row>
    <row r="5" spans="2:14" ht="39.9" customHeight="1">
      <c r="B5" s="269"/>
      <c r="C5" s="317" t="s">
        <v>35</v>
      </c>
      <c r="D5" s="45"/>
      <c r="E5" s="263"/>
      <c r="F5" s="45"/>
      <c r="G5" s="45"/>
      <c r="H5" s="232"/>
    </row>
    <row r="6" spans="2:14" ht="12" customHeight="1">
      <c r="B6" s="269"/>
      <c r="C6" s="317"/>
      <c r="D6" s="45"/>
      <c r="E6" s="282"/>
      <c r="F6" s="45"/>
      <c r="G6" s="45"/>
      <c r="H6" s="232"/>
    </row>
    <row r="7" spans="2:14" ht="39.9" customHeight="1">
      <c r="B7" s="269"/>
      <c r="C7" s="317" t="s">
        <v>4</v>
      </c>
      <c r="D7" s="45"/>
      <c r="E7" s="263"/>
      <c r="F7" s="45" t="s">
        <v>73</v>
      </c>
      <c r="G7" s="45"/>
      <c r="H7" s="232"/>
    </row>
    <row r="8" spans="2:14" s="63" customFormat="1" ht="18" customHeight="1">
      <c r="B8" s="222"/>
      <c r="C8" s="69" t="s">
        <v>10</v>
      </c>
      <c r="D8" s="70"/>
      <c r="E8" s="246"/>
      <c r="F8" s="70"/>
      <c r="G8" s="71"/>
      <c r="H8" s="278"/>
    </row>
    <row r="9" spans="2:14" ht="12" customHeight="1">
      <c r="B9" s="269"/>
      <c r="C9" s="35"/>
      <c r="D9" s="36"/>
      <c r="E9" s="36"/>
      <c r="F9" s="36"/>
      <c r="G9" s="37"/>
      <c r="H9" s="232"/>
    </row>
    <row r="10" spans="2:14" ht="39.9" customHeight="1">
      <c r="B10" s="269"/>
      <c r="C10" s="214" t="s">
        <v>91</v>
      </c>
      <c r="D10" s="9" t="s">
        <v>15</v>
      </c>
      <c r="E10" s="561"/>
      <c r="F10" s="561"/>
      <c r="G10" s="39"/>
      <c r="H10" s="232"/>
    </row>
    <row r="11" spans="2:14" ht="39.9" customHeight="1">
      <c r="B11" s="269"/>
      <c r="C11" s="214"/>
      <c r="D11" s="13" t="s">
        <v>16</v>
      </c>
      <c r="E11" s="302"/>
      <c r="F11" s="16" t="s">
        <v>11</v>
      </c>
      <c r="G11" s="39"/>
      <c r="H11" s="232"/>
    </row>
    <row r="12" spans="2:14" ht="18" customHeight="1">
      <c r="B12" s="269"/>
      <c r="C12" s="214"/>
      <c r="D12" s="13"/>
      <c r="E12" s="16"/>
      <c r="F12" s="16"/>
      <c r="G12" s="39"/>
      <c r="H12" s="232"/>
      <c r="K12" s="206"/>
    </row>
    <row r="13" spans="2:14" ht="39.9" customHeight="1">
      <c r="B13" s="269"/>
      <c r="C13" s="214" t="s">
        <v>18</v>
      </c>
      <c r="D13" s="9" t="s">
        <v>17</v>
      </c>
      <c r="E13" s="561"/>
      <c r="F13" s="561"/>
      <c r="G13" s="39"/>
      <c r="H13" s="232"/>
    </row>
    <row r="14" spans="2:14" ht="39.9" customHeight="1">
      <c r="B14" s="269"/>
      <c r="C14" s="214"/>
      <c r="D14" s="13" t="s">
        <v>16</v>
      </c>
      <c r="E14" s="302"/>
      <c r="F14" s="16" t="s">
        <v>11</v>
      </c>
      <c r="G14" s="39"/>
      <c r="H14" s="232"/>
    </row>
    <row r="15" spans="2:14" ht="24" customHeight="1">
      <c r="B15" s="269"/>
      <c r="C15" s="214"/>
      <c r="D15" s="13"/>
      <c r="E15" s="16"/>
      <c r="F15" s="16"/>
      <c r="G15" s="39"/>
      <c r="H15" s="232"/>
    </row>
    <row r="16" spans="2:14" ht="39.9" customHeight="1">
      <c r="B16" s="269"/>
      <c r="C16" s="214" t="s">
        <v>58</v>
      </c>
      <c r="D16" s="13"/>
      <c r="E16" s="215"/>
      <c r="F16" s="16"/>
      <c r="G16" s="39"/>
      <c r="H16" s="232"/>
    </row>
    <row r="17" spans="1:9" ht="18" customHeight="1">
      <c r="B17" s="269"/>
      <c r="C17" s="214"/>
      <c r="D17" s="13"/>
      <c r="E17" s="16"/>
      <c r="F17" s="294" t="s">
        <v>72</v>
      </c>
      <c r="G17" s="39"/>
      <c r="H17" s="232"/>
    </row>
    <row r="18" spans="1:9" ht="39.9" customHeight="1">
      <c r="B18" s="269"/>
      <c r="C18" s="214" t="s">
        <v>90</v>
      </c>
      <c r="D18" s="13"/>
      <c r="E18" s="215"/>
      <c r="F18" s="205"/>
      <c r="G18" s="39"/>
      <c r="H18" s="232"/>
    </row>
    <row r="19" spans="1:9" ht="18" customHeight="1">
      <c r="B19" s="269"/>
      <c r="C19" s="214"/>
      <c r="D19" s="13"/>
      <c r="E19" s="16"/>
      <c r="F19" s="16"/>
      <c r="G19" s="39"/>
      <c r="H19" s="232"/>
    </row>
    <row r="20" spans="1:9" ht="39.9" customHeight="1">
      <c r="B20" s="269"/>
      <c r="C20" s="529" t="s">
        <v>81</v>
      </c>
      <c r="D20" s="13"/>
      <c r="E20" s="215"/>
      <c r="F20" s="16"/>
      <c r="G20" s="39"/>
      <c r="H20" s="232"/>
    </row>
    <row r="21" spans="1:9" ht="9" customHeight="1">
      <c r="B21" s="269"/>
      <c r="C21" s="529"/>
      <c r="D21" s="13"/>
      <c r="E21" s="33"/>
      <c r="F21" s="34"/>
      <c r="G21" s="39"/>
      <c r="H21" s="232"/>
    </row>
    <row r="22" spans="1:9" ht="12" customHeight="1">
      <c r="B22" s="269"/>
      <c r="C22" s="40"/>
      <c r="D22" s="41"/>
      <c r="E22" s="42"/>
      <c r="F22" s="43"/>
      <c r="G22" s="44"/>
      <c r="H22" s="232"/>
    </row>
    <row r="23" spans="1:9" ht="12" customHeight="1">
      <c r="A23" s="1"/>
      <c r="B23" s="269"/>
      <c r="C23" s="46"/>
      <c r="D23" s="47"/>
      <c r="E23" s="48"/>
      <c r="F23" s="49"/>
      <c r="G23" s="45"/>
      <c r="H23" s="232"/>
    </row>
    <row r="24" spans="1:9" s="63" customFormat="1" ht="18" customHeight="1">
      <c r="B24" s="222"/>
      <c r="C24" s="69" t="s">
        <v>12</v>
      </c>
      <c r="D24" s="70"/>
      <c r="E24" s="70"/>
      <c r="F24" s="70"/>
      <c r="G24" s="71"/>
      <c r="H24" s="278"/>
    </row>
    <row r="25" spans="1:9" ht="12" customHeight="1">
      <c r="B25" s="269"/>
      <c r="C25" s="35"/>
      <c r="D25" s="36"/>
      <c r="E25" s="36"/>
      <c r="F25" s="36"/>
      <c r="G25" s="37"/>
      <c r="H25" s="232"/>
    </row>
    <row r="26" spans="1:9" ht="39.9" customHeight="1">
      <c r="B26" s="269"/>
      <c r="C26" s="214" t="s">
        <v>89</v>
      </c>
      <c r="D26" s="9"/>
      <c r="E26" s="204"/>
      <c r="F26" s="16" t="s">
        <v>71</v>
      </c>
      <c r="G26" s="39"/>
      <c r="H26" s="232"/>
    </row>
    <row r="27" spans="1:9" ht="12" customHeight="1">
      <c r="B27" s="269"/>
      <c r="C27" s="214"/>
      <c r="D27" s="9"/>
      <c r="E27" s="18"/>
      <c r="F27" s="16"/>
      <c r="G27" s="39"/>
      <c r="H27" s="232"/>
    </row>
    <row r="28" spans="1:9" ht="39.9" customHeight="1">
      <c r="B28" s="269"/>
      <c r="C28" s="319" t="s">
        <v>34</v>
      </c>
      <c r="D28" s="9"/>
      <c r="E28" s="204"/>
      <c r="F28" s="16" t="s">
        <v>71</v>
      </c>
      <c r="G28" s="39"/>
      <c r="H28" s="232"/>
    </row>
    <row r="29" spans="1:9" ht="12" customHeight="1">
      <c r="B29" s="269"/>
      <c r="C29" s="203"/>
      <c r="D29" s="9"/>
      <c r="E29" s="18"/>
      <c r="F29" s="16"/>
      <c r="G29" s="39"/>
      <c r="H29" s="232"/>
    </row>
    <row r="30" spans="1:9" ht="39.9" customHeight="1">
      <c r="B30" s="269"/>
      <c r="C30" s="346" t="s">
        <v>87</v>
      </c>
      <c r="D30" s="13"/>
      <c r="E30" s="215"/>
      <c r="F30" s="16" t="s">
        <v>13</v>
      </c>
      <c r="G30" s="39"/>
      <c r="H30" s="232"/>
    </row>
    <row r="31" spans="1:9" ht="18" customHeight="1">
      <c r="B31" s="269"/>
      <c r="C31" s="214"/>
      <c r="D31" s="13"/>
      <c r="E31" s="16"/>
      <c r="F31" s="16"/>
      <c r="G31" s="39"/>
      <c r="H31" s="232"/>
    </row>
    <row r="32" spans="1:9" ht="39.9" customHeight="1">
      <c r="B32" s="269"/>
      <c r="C32" s="214" t="s">
        <v>88</v>
      </c>
      <c r="D32" s="9"/>
      <c r="E32" s="215"/>
      <c r="F32" s="16" t="s">
        <v>13</v>
      </c>
      <c r="G32" s="39"/>
      <c r="H32" s="232"/>
      <c r="I32" s="1"/>
    </row>
    <row r="33" spans="2:11" ht="12" customHeight="1">
      <c r="B33" s="269"/>
      <c r="C33" s="40"/>
      <c r="D33" s="41"/>
      <c r="E33" s="42"/>
      <c r="F33" s="43"/>
      <c r="G33" s="44"/>
      <c r="H33" s="232"/>
    </row>
    <row r="34" spans="2:11" ht="14.4" thickBot="1">
      <c r="B34" s="337"/>
      <c r="C34" s="338"/>
      <c r="D34" s="339"/>
      <c r="E34" s="340"/>
      <c r="F34" s="341"/>
      <c r="G34" s="342"/>
      <c r="H34" s="343"/>
    </row>
    <row r="35" spans="2:11" s="28" customFormat="1" ht="69.900000000000006" customHeight="1">
      <c r="B35" s="326"/>
      <c r="C35" s="557" t="s">
        <v>76</v>
      </c>
      <c r="D35" s="558"/>
      <c r="E35" s="558"/>
      <c r="F35" s="226"/>
      <c r="G35" s="226"/>
      <c r="H35" s="274"/>
      <c r="K35"/>
    </row>
    <row r="36" spans="2:11" s="8" customFormat="1">
      <c r="B36" s="254"/>
      <c r="H36" s="235"/>
    </row>
    <row r="37" spans="2:11" ht="24" customHeight="1">
      <c r="B37" s="288"/>
      <c r="C37" s="256" t="s">
        <v>80</v>
      </c>
      <c r="D37" s="256"/>
      <c r="E37" s="256"/>
      <c r="F37" s="256"/>
      <c r="G37" s="256"/>
      <c r="H37" s="279"/>
      <c r="I37" s="1"/>
    </row>
    <row r="38" spans="2:11" ht="12" customHeight="1">
      <c r="B38" s="237"/>
      <c r="C38" s="24"/>
      <c r="D38" s="24"/>
      <c r="E38" s="24"/>
      <c r="F38" s="24"/>
      <c r="G38" s="24"/>
      <c r="H38" s="290"/>
      <c r="I38" s="1"/>
    </row>
    <row r="39" spans="2:11" s="63" customFormat="1" ht="18" customHeight="1">
      <c r="B39" s="283"/>
      <c r="C39" s="65" t="s">
        <v>41</v>
      </c>
      <c r="D39" s="66"/>
      <c r="E39" s="66"/>
      <c r="F39" s="66"/>
      <c r="G39" s="67"/>
      <c r="H39" s="266"/>
      <c r="I39" s="74"/>
    </row>
    <row r="40" spans="2:11" s="313" customFormat="1" ht="63" customHeight="1">
      <c r="B40" s="306"/>
      <c r="C40" s="307"/>
      <c r="D40" s="308"/>
      <c r="E40" s="308"/>
      <c r="F40" s="309" t="s">
        <v>84</v>
      </c>
      <c r="G40" s="310"/>
      <c r="H40" s="311"/>
      <c r="I40" s="312"/>
    </row>
    <row r="41" spans="2:11" ht="39.9" customHeight="1">
      <c r="B41" s="237"/>
      <c r="C41" s="214" t="s">
        <v>46</v>
      </c>
      <c r="D41" s="52"/>
      <c r="E41" s="204"/>
      <c r="F41" s="207"/>
      <c r="G41" s="39"/>
      <c r="H41" s="290"/>
      <c r="I41" s="1"/>
    </row>
    <row r="42" spans="2:11" ht="39.9" customHeight="1">
      <c r="B42" s="237"/>
      <c r="C42" s="265" t="s">
        <v>63</v>
      </c>
      <c r="D42" s="13"/>
      <c r="E42" s="204"/>
      <c r="F42" s="205"/>
      <c r="G42" s="39"/>
      <c r="H42" s="290"/>
      <c r="I42" s="1"/>
    </row>
    <row r="43" spans="2:11" ht="39.9" customHeight="1">
      <c r="B43" s="237"/>
      <c r="C43" s="265" t="s">
        <v>64</v>
      </c>
      <c r="D43" s="13"/>
      <c r="E43" s="204"/>
      <c r="F43" s="205"/>
      <c r="G43" s="39"/>
      <c r="H43" s="290"/>
      <c r="I43" s="1"/>
    </row>
    <row r="44" spans="2:11" ht="7.5" customHeight="1">
      <c r="B44" s="237"/>
      <c r="C44" s="214"/>
      <c r="D44" s="13"/>
      <c r="E44" s="18"/>
      <c r="F44" s="16"/>
      <c r="G44" s="39"/>
      <c r="H44" s="290"/>
      <c r="I44" s="1"/>
    </row>
    <row r="45" spans="2:11" ht="39.9" customHeight="1">
      <c r="B45" s="237"/>
      <c r="C45" s="265" t="s">
        <v>65</v>
      </c>
      <c r="D45" s="13"/>
      <c r="E45" s="204"/>
      <c r="F45" s="303" t="s">
        <v>36</v>
      </c>
      <c r="G45" s="39"/>
      <c r="H45" s="290"/>
      <c r="I45" s="1"/>
    </row>
    <row r="46" spans="2:11" ht="12.75" customHeight="1" thickBot="1">
      <c r="B46" s="237"/>
      <c r="C46" s="214"/>
      <c r="D46" s="13"/>
      <c r="E46" s="18"/>
      <c r="F46" s="211"/>
      <c r="G46" s="39"/>
      <c r="H46" s="290"/>
      <c r="I46" s="1"/>
    </row>
    <row r="47" spans="2:11" s="63" customFormat="1" ht="39.9" customHeight="1" thickBot="1">
      <c r="B47" s="237"/>
      <c r="C47" s="320" t="s">
        <v>66</v>
      </c>
      <c r="D47" s="281"/>
      <c r="E47" s="304"/>
      <c r="F47" s="225" t="s">
        <v>71</v>
      </c>
      <c r="G47" s="297"/>
      <c r="H47" s="266"/>
      <c r="I47" s="74"/>
    </row>
    <row r="48" spans="2:11" s="63" customFormat="1" ht="18" customHeight="1">
      <c r="B48" s="237"/>
      <c r="C48" s="11"/>
      <c r="D48" s="15"/>
      <c r="E48" s="15"/>
      <c r="F48" s="15"/>
      <c r="G48" s="12"/>
      <c r="H48" s="266"/>
      <c r="I48" s="74"/>
    </row>
    <row r="49" spans="2:9" ht="39.9" customHeight="1">
      <c r="B49" s="237"/>
      <c r="C49" s="344" t="s">
        <v>82</v>
      </c>
      <c r="D49" s="9"/>
      <c r="E49" s="204"/>
      <c r="F49" s="16" t="s">
        <v>71</v>
      </c>
      <c r="G49" s="12"/>
      <c r="H49" s="266"/>
      <c r="I49" s="1"/>
    </row>
    <row r="50" spans="2:9" ht="36" customHeight="1">
      <c r="B50" s="237"/>
      <c r="C50" s="17"/>
      <c r="D50" s="9"/>
      <c r="E50" s="18"/>
      <c r="F50" s="314" t="s">
        <v>74</v>
      </c>
      <c r="G50" s="12"/>
      <c r="H50" s="266"/>
      <c r="I50" s="1"/>
    </row>
    <row r="51" spans="2:9" ht="39.9" customHeight="1">
      <c r="B51" s="237"/>
      <c r="C51" s="344" t="s">
        <v>77</v>
      </c>
      <c r="D51" s="9"/>
      <c r="E51" s="204"/>
      <c r="F51" s="305"/>
      <c r="G51" s="12"/>
      <c r="H51" s="266"/>
      <c r="I51" s="1"/>
    </row>
    <row r="52" spans="2:9" ht="9" customHeight="1" thickBot="1">
      <c r="B52" s="237"/>
      <c r="C52" s="17"/>
      <c r="D52" s="9"/>
      <c r="E52" s="18"/>
      <c r="F52" s="242"/>
      <c r="G52" s="12"/>
      <c r="H52" s="266"/>
      <c r="I52" s="1"/>
    </row>
    <row r="53" spans="2:9" ht="39.9" customHeight="1" thickBot="1">
      <c r="B53" s="283"/>
      <c r="C53" s="273" t="s">
        <v>69</v>
      </c>
      <c r="D53" s="209"/>
      <c r="E53" s="304"/>
      <c r="F53" s="298" t="s">
        <v>71</v>
      </c>
      <c r="G53" s="14"/>
      <c r="H53" s="266"/>
      <c r="I53" s="1"/>
    </row>
    <row r="54" spans="2:9" ht="25.5" customHeight="1">
      <c r="B54" s="237"/>
      <c r="C54" s="24"/>
      <c r="D54" s="24"/>
      <c r="E54" s="24"/>
      <c r="F54" s="24"/>
      <c r="G54" s="24"/>
      <c r="H54" s="290"/>
      <c r="I54" s="1"/>
    </row>
    <row r="55" spans="2:9" ht="21" customHeight="1">
      <c r="B55" s="283"/>
      <c r="C55" s="65" t="s">
        <v>42</v>
      </c>
      <c r="D55" s="66"/>
      <c r="E55" s="66"/>
      <c r="F55" s="66"/>
      <c r="G55" s="67"/>
      <c r="H55" s="266"/>
      <c r="I55" s="1"/>
    </row>
    <row r="56" spans="2:9" s="63" customFormat="1" ht="47.25" customHeight="1">
      <c r="B56" s="237"/>
      <c r="C56" s="53"/>
      <c r="D56" s="10"/>
      <c r="E56" s="10"/>
      <c r="F56" s="309" t="s">
        <v>83</v>
      </c>
      <c r="G56" s="54"/>
      <c r="H56" s="290"/>
      <c r="I56" s="74"/>
    </row>
    <row r="57" spans="2:9" ht="39.9" customHeight="1">
      <c r="B57" s="237"/>
      <c r="C57" s="214" t="s">
        <v>45</v>
      </c>
      <c r="D57" s="52"/>
      <c r="E57" s="204"/>
      <c r="F57" s="207"/>
      <c r="G57" s="39"/>
      <c r="H57" s="290"/>
      <c r="I57" s="1"/>
    </row>
    <row r="58" spans="2:9" ht="39.9" customHeight="1">
      <c r="B58" s="237"/>
      <c r="C58" s="214" t="s">
        <v>43</v>
      </c>
      <c r="D58" s="13"/>
      <c r="E58" s="204"/>
      <c r="F58" s="205"/>
      <c r="G58" s="39"/>
      <c r="H58" s="290"/>
      <c r="I58" s="1"/>
    </row>
    <row r="59" spans="2:9" ht="39.9" customHeight="1">
      <c r="B59" s="237"/>
      <c r="C59" s="214" t="s">
        <v>44</v>
      </c>
      <c r="D59" s="13"/>
      <c r="E59" s="204"/>
      <c r="F59" s="205"/>
      <c r="G59" s="39"/>
      <c r="H59" s="290"/>
      <c r="I59" s="1"/>
    </row>
    <row r="60" spans="2:9" ht="24" customHeight="1" thickBot="1">
      <c r="B60" s="237"/>
      <c r="C60" s="214"/>
      <c r="D60" s="13"/>
      <c r="E60" s="18"/>
      <c r="F60" s="211"/>
      <c r="G60" s="39"/>
      <c r="H60" s="290"/>
      <c r="I60" s="1"/>
    </row>
    <row r="61" spans="2:9" ht="39.9" customHeight="1" thickBot="1">
      <c r="B61" s="283"/>
      <c r="C61" s="208" t="s">
        <v>40</v>
      </c>
      <c r="D61" s="209"/>
      <c r="E61" s="304"/>
      <c r="F61" s="298" t="s">
        <v>55</v>
      </c>
      <c r="G61" s="210"/>
      <c r="H61" s="266"/>
      <c r="I61" s="1"/>
    </row>
    <row r="62" spans="2:9" s="63" customFormat="1" ht="18" customHeight="1">
      <c r="B62" s="237"/>
      <c r="C62" s="24"/>
      <c r="D62" s="24"/>
      <c r="E62" s="24"/>
      <c r="F62" s="24"/>
      <c r="G62" s="24"/>
      <c r="H62" s="290"/>
      <c r="I62" s="74"/>
    </row>
    <row r="63" spans="2:9" ht="24.75" customHeight="1">
      <c r="B63" s="283"/>
      <c r="C63" s="65" t="s">
        <v>50</v>
      </c>
      <c r="D63" s="66"/>
      <c r="E63" s="66"/>
      <c r="F63" s="315"/>
      <c r="G63" s="67"/>
      <c r="H63" s="266"/>
      <c r="I63" s="1"/>
    </row>
    <row r="64" spans="2:9" s="63" customFormat="1" ht="28.5" customHeight="1" thickBot="1">
      <c r="B64" s="237"/>
      <c r="C64" s="53"/>
      <c r="D64" s="10"/>
      <c r="E64" s="10"/>
      <c r="F64" s="316" t="s">
        <v>39</v>
      </c>
      <c r="G64" s="54"/>
      <c r="H64" s="290"/>
      <c r="I64" s="74"/>
    </row>
    <row r="65" spans="2:18" ht="39.9" customHeight="1" thickBot="1">
      <c r="B65" s="237"/>
      <c r="C65" s="214" t="s">
        <v>51</v>
      </c>
      <c r="D65" s="13"/>
      <c r="E65" s="330"/>
      <c r="F65" s="329"/>
      <c r="G65" s="39"/>
      <c r="H65" s="290"/>
      <c r="I65" s="1"/>
    </row>
    <row r="66" spans="2:18" ht="15" customHeight="1">
      <c r="B66" s="237"/>
      <c r="C66" s="214"/>
      <c r="D66" s="13"/>
      <c r="E66" s="18"/>
      <c r="F66" s="16"/>
      <c r="G66" s="39"/>
      <c r="H66" s="290"/>
      <c r="I66" s="1"/>
    </row>
    <row r="67" spans="2:18" ht="22.5" customHeight="1">
      <c r="B67" s="237"/>
      <c r="C67" s="554" t="s">
        <v>108</v>
      </c>
      <c r="D67" s="555"/>
      <c r="E67" s="555"/>
      <c r="F67" s="555"/>
      <c r="G67" s="556"/>
      <c r="H67" s="290"/>
      <c r="I67" s="1"/>
    </row>
    <row r="68" spans="2:18" ht="12" customHeight="1" thickBot="1">
      <c r="B68" s="253"/>
      <c r="C68" s="327"/>
      <c r="D68" s="321"/>
      <c r="E68" s="322"/>
      <c r="F68" s="323"/>
      <c r="G68" s="328"/>
      <c r="H68" s="240"/>
      <c r="I68" s="1"/>
    </row>
    <row r="69" spans="2:18" ht="11.25" customHeight="1" thickBot="1">
      <c r="I69" s="1"/>
    </row>
    <row r="70" spans="2:18" ht="51" customHeight="1">
      <c r="B70" s="270"/>
      <c r="C70" s="226" t="s">
        <v>78</v>
      </c>
      <c r="D70" s="251"/>
      <c r="E70" s="251"/>
      <c r="F70" s="251"/>
      <c r="G70" s="251"/>
      <c r="H70" s="233"/>
      <c r="I70" s="1"/>
    </row>
    <row r="71" spans="2:18" ht="33" customHeight="1">
      <c r="B71" s="559"/>
      <c r="C71" s="537"/>
      <c r="D71" s="537"/>
      <c r="E71" s="537"/>
      <c r="F71" s="537"/>
      <c r="G71" s="537"/>
      <c r="H71" s="560"/>
    </row>
    <row r="72" spans="2:18" ht="14.25" customHeight="1" thickBot="1">
      <c r="B72" s="257"/>
      <c r="C72" s="562"/>
      <c r="D72" s="562"/>
      <c r="E72" s="562"/>
      <c r="F72" s="562"/>
      <c r="G72" s="562"/>
      <c r="H72" s="336"/>
      <c r="O72" s="2"/>
      <c r="P72" s="2"/>
      <c r="Q72" s="2"/>
      <c r="R72" s="2"/>
    </row>
    <row r="73" spans="2:18" ht="48.75" customHeight="1" thickBot="1">
      <c r="B73" s="249"/>
      <c r="C73" s="27" t="s">
        <v>47</v>
      </c>
      <c r="D73" s="27"/>
      <c r="E73" s="324"/>
      <c r="F73" s="318" t="s">
        <v>54</v>
      </c>
      <c r="G73" s="27"/>
      <c r="H73" s="229"/>
    </row>
    <row r="74" spans="2:18">
      <c r="B74" s="220"/>
      <c r="C74" s="218"/>
      <c r="D74" s="218"/>
      <c r="E74" s="218"/>
      <c r="F74" s="218"/>
      <c r="G74" s="218"/>
      <c r="H74" s="277"/>
    </row>
    <row r="75" spans="2:18">
      <c r="B75" s="220"/>
      <c r="C75" s="35"/>
      <c r="D75" s="36"/>
      <c r="E75" s="36"/>
      <c r="F75" s="36"/>
      <c r="G75" s="37"/>
      <c r="H75" s="277"/>
    </row>
    <row r="76" spans="2:18" ht="39.9" customHeight="1">
      <c r="B76" s="220"/>
      <c r="C76" s="214" t="s">
        <v>48</v>
      </c>
      <c r="D76" s="9"/>
      <c r="E76" s="213"/>
      <c r="F76" s="16" t="s">
        <v>71</v>
      </c>
      <c r="G76" s="50"/>
      <c r="H76" s="277"/>
    </row>
    <row r="77" spans="2:18" ht="17.399999999999999">
      <c r="B77" s="220"/>
      <c r="C77" s="55"/>
      <c r="D77" s="9"/>
      <c r="E77" s="18"/>
      <c r="F77" s="16"/>
      <c r="G77" s="50"/>
      <c r="H77" s="277"/>
    </row>
    <row r="78" spans="2:18" ht="30" customHeight="1">
      <c r="B78" s="220"/>
      <c r="C78" s="214" t="s">
        <v>19</v>
      </c>
      <c r="D78" s="9"/>
      <c r="E78" s="78">
        <v>3.5</v>
      </c>
      <c r="F78" s="16" t="s">
        <v>20</v>
      </c>
      <c r="G78" s="50"/>
      <c r="H78" s="277"/>
    </row>
    <row r="79" spans="2:18" ht="30.6">
      <c r="B79" s="220"/>
      <c r="C79" s="55" t="s">
        <v>85</v>
      </c>
      <c r="D79" s="9"/>
      <c r="E79" s="18"/>
      <c r="F79" s="16"/>
      <c r="G79" s="50"/>
      <c r="H79" s="277"/>
    </row>
    <row r="80" spans="2:18" ht="39.9" customHeight="1">
      <c r="B80" s="220"/>
      <c r="C80" s="77" t="s">
        <v>49</v>
      </c>
      <c r="D80" s="9"/>
      <c r="E80" s="78"/>
      <c r="F80" s="16" t="s">
        <v>11</v>
      </c>
      <c r="G80" s="50"/>
      <c r="H80" s="277"/>
    </row>
    <row r="81" spans="2:8" ht="20.399999999999999">
      <c r="B81" s="220"/>
      <c r="C81" s="55" t="s">
        <v>86</v>
      </c>
      <c r="D81" s="9"/>
      <c r="E81" s="18"/>
      <c r="F81" s="16"/>
      <c r="G81" s="50"/>
      <c r="H81" s="277"/>
    </row>
    <row r="82" spans="2:8">
      <c r="B82" s="220"/>
      <c r="C82" s="56"/>
      <c r="D82" s="57"/>
      <c r="E82" s="57"/>
      <c r="F82" s="57"/>
      <c r="G82" s="58"/>
      <c r="H82" s="277"/>
    </row>
    <row r="83" spans="2:8" ht="14.4" thickBot="1">
      <c r="B83" s="220"/>
      <c r="C83" s="218"/>
      <c r="D83" s="218"/>
      <c r="E83" s="218"/>
      <c r="F83" s="218"/>
      <c r="G83" s="218"/>
      <c r="H83" s="277"/>
    </row>
    <row r="84" spans="2:8" ht="30" customHeight="1" thickBot="1">
      <c r="B84" s="249"/>
      <c r="C84" s="325" t="s">
        <v>75</v>
      </c>
      <c r="D84" s="27"/>
      <c r="E84" s="324"/>
      <c r="F84" s="318" t="s">
        <v>54</v>
      </c>
      <c r="G84" s="27"/>
      <c r="H84" s="229"/>
    </row>
    <row r="85" spans="2:8" ht="14.4" thickBot="1">
      <c r="B85" s="220"/>
      <c r="C85" s="218"/>
      <c r="D85" s="218"/>
      <c r="E85" s="218"/>
      <c r="F85" s="218"/>
      <c r="G85" s="218"/>
      <c r="H85" s="277"/>
    </row>
    <row r="86" spans="2:8" ht="43.5" customHeight="1" thickBot="1">
      <c r="B86" s="249"/>
      <c r="C86" s="325" t="s">
        <v>62</v>
      </c>
      <c r="D86" s="331"/>
      <c r="E86" s="324"/>
      <c r="F86" s="332" t="s">
        <v>54</v>
      </c>
      <c r="G86" s="331"/>
      <c r="H86" s="333"/>
    </row>
    <row r="87" spans="2:8" ht="70.5" customHeight="1">
      <c r="B87" s="220"/>
      <c r="C87" s="552" t="s">
        <v>112</v>
      </c>
      <c r="D87" s="552"/>
      <c r="E87" s="552"/>
      <c r="F87" s="552"/>
      <c r="G87" s="552"/>
      <c r="H87" s="345"/>
    </row>
    <row r="88" spans="2:8" s="373" customFormat="1" ht="17.25" customHeight="1">
      <c r="B88" s="374"/>
      <c r="C88" s="563" t="s">
        <v>117</v>
      </c>
      <c r="D88" s="563"/>
      <c r="E88" s="563"/>
      <c r="F88" s="563"/>
      <c r="G88" s="375"/>
      <c r="H88" s="376"/>
    </row>
    <row r="89" spans="2:8" ht="29.4">
      <c r="B89" s="220"/>
      <c r="C89" s="563" t="s">
        <v>113</v>
      </c>
      <c r="D89" s="563"/>
      <c r="E89" s="563"/>
      <c r="F89" s="563"/>
      <c r="G89" s="563"/>
      <c r="H89" s="345"/>
    </row>
    <row r="90" spans="2:8" ht="18" customHeight="1">
      <c r="B90" s="220"/>
      <c r="C90" s="563" t="s">
        <v>114</v>
      </c>
      <c r="D90" s="563"/>
      <c r="E90" s="563"/>
      <c r="F90" s="563"/>
      <c r="G90" s="372"/>
      <c r="H90" s="345"/>
    </row>
    <row r="91" spans="2:8" ht="29.4">
      <c r="B91" s="220"/>
      <c r="C91" s="563" t="s">
        <v>115</v>
      </c>
      <c r="D91" s="563"/>
      <c r="E91" s="563"/>
      <c r="F91" s="563"/>
      <c r="G91" s="372"/>
      <c r="H91" s="345"/>
    </row>
    <row r="92" spans="2:8" ht="57.75" customHeight="1" thickBot="1">
      <c r="B92" s="334"/>
      <c r="C92" s="553" t="s">
        <v>92</v>
      </c>
      <c r="D92" s="553"/>
      <c r="E92" s="553"/>
      <c r="F92" s="553"/>
      <c r="G92" s="553"/>
      <c r="H92" s="335"/>
    </row>
  </sheetData>
  <sheetProtection algorithmName="SHA-512" hashValue="MEJVmeatlrTUpY1xy3WBUDtX8Vx6H1ydcLEPwrPfh0VQKZW9gd62DcWVQS4u26z/Niy3H/QEB1RUg+vhi0BErA==" saltValue="sTyUYxJrcoJ1ENkG8/VZ7g==" spinCount="100000" sheet="1" objects="1" scenarios="1"/>
  <mergeCells count="14">
    <mergeCell ref="C87:G87"/>
    <mergeCell ref="C92:G92"/>
    <mergeCell ref="C67:G67"/>
    <mergeCell ref="C2:E2"/>
    <mergeCell ref="C20:C21"/>
    <mergeCell ref="B71:H71"/>
    <mergeCell ref="E10:F10"/>
    <mergeCell ref="E13:F13"/>
    <mergeCell ref="C72:G72"/>
    <mergeCell ref="C35:E35"/>
    <mergeCell ref="C88:F88"/>
    <mergeCell ref="C89:G89"/>
    <mergeCell ref="C90:F90"/>
    <mergeCell ref="C91:F91"/>
  </mergeCells>
  <dataValidations count="3">
    <dataValidation allowBlank="1" showInputMessage="1" showErrorMessage="1" prompt="Créez un plan de remboursement de prêt à l’aide de cette feuille de calcul Calculateur de prêt. Le total des intérêts et des paiements est calculé automatiquement." sqref="C23 C34"/>
    <dataValidation allowBlank="1" showInputMessage="1" showErrorMessage="1" prompt="Entrez les valeurs du prêt dans les cellules D4 à D7 pour chacune des descriptions figurant dans les cellules ci-dessous. Le récapitulatif du prêt des cellules H4 à H7 et le tableau Prêt sont automatiquement mis à jour" sqref="B71:B72"/>
    <dataValidation allowBlank="1" showInputMessage="1" showErrorMessage="1" prompt="Entrez le montant du prêt dans la cellule de droite." sqref="C77 C79:C81"/>
  </dataValidations>
  <pageMargins left="0.70866141732283472" right="0.70866141732283472" top="0.74803149606299213" bottom="0.74803149606299213" header="0.31496062992125984" footer="0.31496062992125984"/>
  <pageSetup paperSize="9" scale="28" orientation="portrait" horizontalDpi="1200" verticalDpi="1200" r:id="rId1"/>
  <headerFooter>
    <oddHeader>&amp;CAtelier "Je calcule ma capacité d'emprunt" du 15/02/2024</oddHeader>
    <oddFooter>&amp;LCIRE asbl - Cellule Logement 
02/ 629 77 21 
vpeiremenas@cire.be&amp;RCommunity Land Trust Bruxelles
02/840 61 48
welcome@cltb.be</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S77"/>
  <sheetViews>
    <sheetView workbookViewId="0">
      <selection activeCell="E3" sqref="E3"/>
    </sheetView>
  </sheetViews>
  <sheetFormatPr baseColWidth="10" defaultRowHeight="13.8"/>
  <cols>
    <col min="1" max="1" width="2.54296875" customWidth="1"/>
    <col min="2" max="2" width="37.453125" style="5" customWidth="1"/>
    <col min="3" max="3" width="1.81640625" style="5" customWidth="1"/>
    <col min="4" max="4" width="1.90625" style="5" customWidth="1"/>
    <col min="5" max="5" width="20.81640625" customWidth="1"/>
    <col min="6" max="6" width="6.81640625" style="21" customWidth="1"/>
    <col min="7" max="7" width="2.6328125" customWidth="1"/>
    <col min="8" max="8" width="1.90625" style="5" customWidth="1"/>
    <col min="9" max="9" width="20.81640625" customWidth="1"/>
    <col min="10" max="10" width="6.81640625" style="21" customWidth="1"/>
    <col min="11" max="11" width="2.6328125" customWidth="1"/>
    <col min="12" max="12" width="1.90625" style="5" customWidth="1"/>
    <col min="13" max="13" width="20.81640625" customWidth="1"/>
    <col min="14" max="14" width="6.81640625" style="21" customWidth="1"/>
    <col min="15" max="15" width="2.6328125" customWidth="1"/>
  </cols>
  <sheetData>
    <row r="1" spans="1:19" ht="86.25" customHeight="1">
      <c r="B1" s="28" t="s">
        <v>93</v>
      </c>
      <c r="C1"/>
      <c r="D1"/>
      <c r="F1"/>
      <c r="H1"/>
      <c r="J1"/>
      <c r="L1"/>
      <c r="N1"/>
    </row>
    <row r="2" spans="1:19">
      <c r="B2" s="143"/>
      <c r="C2" s="143"/>
      <c r="D2" s="143"/>
      <c r="E2" s="143"/>
      <c r="H2" s="143"/>
      <c r="I2" s="143"/>
      <c r="L2" s="143"/>
      <c r="M2" s="143"/>
    </row>
    <row r="3" spans="1:19" s="196" customFormat="1" ht="39.9" customHeight="1">
      <c r="B3" s="197" t="s">
        <v>59</v>
      </c>
      <c r="C3" s="198"/>
      <c r="D3" s="200"/>
      <c r="E3" s="260"/>
      <c r="F3" s="201"/>
      <c r="G3" s="199"/>
      <c r="H3" s="200"/>
      <c r="I3" s="260"/>
      <c r="J3" s="201"/>
      <c r="K3" s="199"/>
      <c r="L3" s="200"/>
      <c r="M3" s="260"/>
      <c r="N3" s="201"/>
      <c r="O3" s="199"/>
    </row>
    <row r="4" spans="1:19" s="196" customFormat="1" ht="17.399999999999999">
      <c r="B4" s="197"/>
      <c r="C4" s="198"/>
      <c r="D4" s="200"/>
      <c r="E4" s="201"/>
      <c r="F4" s="201"/>
      <c r="G4" s="199"/>
      <c r="H4" s="200"/>
      <c r="I4" s="201"/>
      <c r="J4" s="201"/>
      <c r="K4" s="199"/>
      <c r="L4" s="200"/>
      <c r="M4" s="201"/>
      <c r="N4" s="201"/>
      <c r="O4" s="199"/>
    </row>
    <row r="5" spans="1:19" ht="17.399999999999999">
      <c r="A5" s="23"/>
      <c r="B5" s="550" t="s">
        <v>53</v>
      </c>
      <c r="C5" s="551"/>
      <c r="D5" s="551"/>
      <c r="E5" s="551"/>
      <c r="F5" s="551"/>
      <c r="G5" s="551"/>
      <c r="H5" s="551"/>
      <c r="I5" s="551"/>
      <c r="J5" s="551"/>
      <c r="K5" s="551"/>
      <c r="L5" s="551"/>
      <c r="M5" s="551"/>
      <c r="N5" s="551"/>
      <c r="O5" s="551"/>
      <c r="P5" s="2"/>
      <c r="Q5" s="2"/>
      <c r="R5" s="2"/>
      <c r="S5" s="2"/>
    </row>
    <row r="6" spans="1:19" ht="8.1" customHeight="1">
      <c r="A6" s="23"/>
      <c r="B6" s="111"/>
      <c r="C6" s="98"/>
      <c r="D6" s="159"/>
      <c r="E6" s="146"/>
      <c r="F6" s="146"/>
      <c r="G6" s="103"/>
      <c r="H6" s="159"/>
      <c r="I6" s="146"/>
      <c r="J6" s="146"/>
      <c r="K6" s="103"/>
      <c r="L6" s="159"/>
      <c r="M6" s="146"/>
      <c r="N6" s="146"/>
      <c r="O6" s="103"/>
      <c r="P6" s="94"/>
      <c r="Q6" s="84"/>
      <c r="R6" s="84"/>
      <c r="S6" s="2"/>
    </row>
    <row r="7" spans="1:19" ht="39.9" customHeight="1">
      <c r="A7" s="23"/>
      <c r="B7" s="110" t="s">
        <v>97</v>
      </c>
      <c r="C7" s="97"/>
      <c r="D7" s="158"/>
      <c r="E7" s="238"/>
      <c r="F7" s="151" t="s">
        <v>54</v>
      </c>
      <c r="G7" s="105"/>
      <c r="H7" s="158"/>
      <c r="I7" s="238"/>
      <c r="J7" s="151" t="s">
        <v>54</v>
      </c>
      <c r="K7" s="105"/>
      <c r="L7" s="158"/>
      <c r="M7" s="238"/>
      <c r="N7" s="151" t="s">
        <v>54</v>
      </c>
      <c r="O7" s="105"/>
      <c r="P7" s="93"/>
      <c r="Q7" s="183"/>
      <c r="R7" s="181"/>
      <c r="S7" s="2"/>
    </row>
    <row r="8" spans="1:19" ht="8.1" customHeight="1">
      <c r="A8" s="23"/>
      <c r="B8" s="111"/>
      <c r="C8" s="98"/>
      <c r="D8" s="159"/>
      <c r="E8" s="146"/>
      <c r="F8" s="146"/>
      <c r="G8" s="103"/>
      <c r="H8" s="159"/>
      <c r="I8" s="146"/>
      <c r="J8" s="146"/>
      <c r="K8" s="103"/>
      <c r="L8" s="159"/>
      <c r="M8" s="146"/>
      <c r="N8" s="146"/>
      <c r="O8" s="103"/>
      <c r="P8" s="94"/>
      <c r="Q8" s="84"/>
      <c r="R8" s="84"/>
      <c r="S8" s="2"/>
    </row>
    <row r="9" spans="1:19" ht="39.9" customHeight="1">
      <c r="A9" s="23"/>
      <c r="B9" s="110" t="s">
        <v>95</v>
      </c>
      <c r="C9" s="97"/>
      <c r="D9" s="158"/>
      <c r="E9" s="238"/>
      <c r="F9" s="151" t="s">
        <v>54</v>
      </c>
      <c r="G9" s="105"/>
      <c r="H9" s="158"/>
      <c r="I9" s="238"/>
      <c r="J9" s="151" t="s">
        <v>54</v>
      </c>
      <c r="K9" s="105"/>
      <c r="L9" s="158"/>
      <c r="M9" s="238"/>
      <c r="N9" s="151" t="s">
        <v>54</v>
      </c>
      <c r="O9" s="105"/>
      <c r="P9" s="93"/>
      <c r="Q9" s="183"/>
      <c r="R9" s="181"/>
      <c r="S9" s="2"/>
    </row>
    <row r="10" spans="1:19" ht="9" customHeight="1">
      <c r="A10" s="23"/>
      <c r="B10" s="357"/>
      <c r="C10" s="98"/>
      <c r="D10" s="159"/>
      <c r="E10" s="146"/>
      <c r="F10" s="146"/>
      <c r="G10" s="103"/>
      <c r="H10" s="159"/>
      <c r="I10" s="146"/>
      <c r="J10" s="146"/>
      <c r="K10" s="103"/>
      <c r="L10" s="159"/>
      <c r="M10" s="146"/>
      <c r="N10" s="146"/>
      <c r="O10" s="103"/>
      <c r="P10" s="94"/>
      <c r="Q10" s="84"/>
      <c r="R10" s="84"/>
      <c r="S10" s="2"/>
    </row>
    <row r="11" spans="1:19" ht="44.25" customHeight="1">
      <c r="A11" s="23"/>
      <c r="B11" s="110" t="s">
        <v>98</v>
      </c>
      <c r="C11" s="97"/>
      <c r="D11" s="158"/>
      <c r="E11" s="137"/>
      <c r="F11" s="151" t="s">
        <v>26</v>
      </c>
      <c r="G11" s="105"/>
      <c r="H11" s="158"/>
      <c r="I11" s="137"/>
      <c r="J11" s="151" t="s">
        <v>26</v>
      </c>
      <c r="K11" s="105"/>
      <c r="L11" s="158"/>
      <c r="M11" s="137"/>
      <c r="N11" s="151" t="s">
        <v>26</v>
      </c>
      <c r="O11" s="105"/>
      <c r="P11" s="93"/>
      <c r="Q11" s="183"/>
      <c r="R11" s="181"/>
      <c r="S11" s="2"/>
    </row>
    <row r="12" spans="1:19" ht="6.75" customHeight="1">
      <c r="A12" s="23"/>
      <c r="B12" s="357"/>
      <c r="C12" s="98"/>
      <c r="D12" s="159"/>
      <c r="E12" s="146"/>
      <c r="F12" s="146"/>
      <c r="G12" s="103"/>
      <c r="H12" s="159"/>
      <c r="I12" s="146"/>
      <c r="J12" s="146"/>
      <c r="K12" s="103"/>
      <c r="L12" s="159"/>
      <c r="M12" s="146"/>
      <c r="N12" s="146"/>
      <c r="O12" s="103"/>
      <c r="P12" s="94"/>
      <c r="Q12" s="84"/>
      <c r="R12" s="84"/>
      <c r="S12" s="2"/>
    </row>
    <row r="13" spans="1:19" ht="39.9" customHeight="1">
      <c r="A13" s="23"/>
      <c r="B13" s="110" t="s">
        <v>96</v>
      </c>
      <c r="C13" s="97"/>
      <c r="D13" s="158"/>
      <c r="E13" s="137" t="s">
        <v>7</v>
      </c>
      <c r="F13" s="151"/>
      <c r="G13" s="105"/>
      <c r="H13" s="158"/>
      <c r="I13" s="137" t="s">
        <v>7</v>
      </c>
      <c r="J13" s="151"/>
      <c r="K13" s="105"/>
      <c r="L13" s="158"/>
      <c r="M13" s="137" t="s">
        <v>7</v>
      </c>
      <c r="N13" s="151"/>
      <c r="O13" s="105"/>
      <c r="P13" s="93"/>
      <c r="Q13" s="183"/>
      <c r="R13" s="181"/>
      <c r="S13" s="2"/>
    </row>
    <row r="14" spans="1:19" ht="9" customHeight="1">
      <c r="A14" s="23"/>
      <c r="B14" s="356"/>
      <c r="C14" s="97"/>
      <c r="D14" s="158"/>
      <c r="E14" s="150"/>
      <c r="F14" s="151"/>
      <c r="G14" s="105"/>
      <c r="H14" s="158"/>
      <c r="I14" s="150"/>
      <c r="J14" s="151"/>
      <c r="K14" s="105"/>
      <c r="L14" s="158"/>
      <c r="M14" s="150"/>
      <c r="N14" s="151"/>
      <c r="O14" s="105"/>
      <c r="P14" s="93"/>
      <c r="Q14" s="182"/>
      <c r="R14" s="181"/>
      <c r="S14" s="2"/>
    </row>
    <row r="15" spans="1:19" ht="59.25" customHeight="1">
      <c r="A15" s="23"/>
      <c r="B15" s="110" t="s">
        <v>103</v>
      </c>
      <c r="C15" s="97"/>
      <c r="D15" s="158"/>
      <c r="E15" s="137"/>
      <c r="F15" s="151" t="s">
        <v>55</v>
      </c>
      <c r="G15" s="105"/>
      <c r="H15" s="158"/>
      <c r="I15" s="137"/>
      <c r="J15" s="151" t="s">
        <v>55</v>
      </c>
      <c r="K15" s="105"/>
      <c r="L15" s="158"/>
      <c r="M15" s="137"/>
      <c r="N15" s="151" t="s">
        <v>55</v>
      </c>
      <c r="O15" s="105"/>
      <c r="P15" s="93"/>
      <c r="Q15" s="183"/>
      <c r="R15" s="181"/>
      <c r="S15" s="2"/>
    </row>
    <row r="16" spans="1:19" ht="11.25" customHeight="1">
      <c r="A16" s="23"/>
      <c r="B16" s="111"/>
      <c r="C16" s="98"/>
      <c r="D16" s="159"/>
      <c r="E16" s="146"/>
      <c r="F16" s="146"/>
      <c r="G16" s="103"/>
      <c r="H16" s="159"/>
      <c r="I16" s="146"/>
      <c r="J16" s="146"/>
      <c r="K16" s="103"/>
      <c r="L16" s="159"/>
      <c r="M16" s="146"/>
      <c r="N16" s="146"/>
      <c r="O16" s="103"/>
      <c r="P16" s="94"/>
      <c r="Q16" s="84"/>
      <c r="R16" s="84"/>
      <c r="S16" s="2"/>
    </row>
    <row r="17" spans="1:19" ht="11.25" customHeight="1">
      <c r="A17" s="23"/>
      <c r="B17" s="128"/>
      <c r="C17" s="128"/>
      <c r="D17" s="128"/>
      <c r="E17" s="129"/>
      <c r="F17" s="130"/>
      <c r="G17" s="131"/>
      <c r="H17" s="128"/>
      <c r="I17" s="129"/>
      <c r="J17" s="130"/>
      <c r="K17" s="131"/>
      <c r="L17" s="128"/>
      <c r="M17" s="129"/>
      <c r="N17" s="130"/>
      <c r="O17" s="131"/>
      <c r="P17" s="94"/>
      <c r="Q17" s="84"/>
      <c r="R17" s="84"/>
      <c r="S17" s="2"/>
    </row>
    <row r="18" spans="1:19" s="1" customFormat="1">
      <c r="B18" s="91"/>
      <c r="C18" s="109"/>
      <c r="D18" s="109"/>
      <c r="E18" s="109"/>
      <c r="F18" s="109"/>
      <c r="G18" s="2"/>
      <c r="H18" s="109"/>
      <c r="I18" s="109"/>
      <c r="J18" s="109"/>
      <c r="K18" s="2"/>
      <c r="L18" s="109"/>
      <c r="M18" s="109"/>
      <c r="N18" s="109"/>
      <c r="O18" s="2"/>
    </row>
    <row r="19" spans="1:19" ht="17.399999999999999">
      <c r="A19" s="23"/>
      <c r="B19" s="550" t="s">
        <v>94</v>
      </c>
      <c r="C19" s="551"/>
      <c r="D19" s="551"/>
      <c r="E19" s="551"/>
      <c r="F19" s="551"/>
      <c r="G19" s="551"/>
      <c r="H19" s="551"/>
      <c r="I19" s="551"/>
      <c r="J19" s="551"/>
      <c r="K19" s="551"/>
      <c r="L19" s="551"/>
      <c r="M19" s="551"/>
      <c r="N19" s="551"/>
      <c r="O19" s="551"/>
      <c r="P19" s="2"/>
      <c r="Q19" s="2"/>
      <c r="R19" s="2"/>
      <c r="S19" s="2"/>
    </row>
    <row r="20" spans="1:19" ht="8.1" customHeight="1">
      <c r="A20" s="23"/>
      <c r="B20" s="111"/>
      <c r="C20" s="98"/>
      <c r="D20" s="159"/>
      <c r="E20" s="146"/>
      <c r="F20" s="146"/>
      <c r="G20" s="103"/>
      <c r="H20" s="159"/>
      <c r="I20" s="146"/>
      <c r="J20" s="146"/>
      <c r="K20" s="103"/>
      <c r="L20" s="159"/>
      <c r="M20" s="146"/>
      <c r="N20" s="146"/>
      <c r="O20" s="103"/>
      <c r="P20" s="94"/>
      <c r="Q20" s="84"/>
      <c r="R20" s="84"/>
      <c r="S20" s="2"/>
    </row>
    <row r="21" spans="1:19" ht="39.9" customHeight="1">
      <c r="A21" s="23"/>
      <c r="B21" s="110" t="s">
        <v>99</v>
      </c>
      <c r="C21" s="97"/>
      <c r="D21" s="158"/>
      <c r="E21" s="291"/>
      <c r="F21" s="145" t="s">
        <v>54</v>
      </c>
      <c r="G21" s="103"/>
      <c r="H21" s="158"/>
      <c r="I21" s="291"/>
      <c r="J21" s="145" t="s">
        <v>54</v>
      </c>
      <c r="K21" s="103"/>
      <c r="L21" s="158"/>
      <c r="M21" s="291"/>
      <c r="N21" s="145" t="s">
        <v>54</v>
      </c>
      <c r="O21" s="103"/>
    </row>
    <row r="22" spans="1:19" ht="8.1" customHeight="1">
      <c r="A22" s="23"/>
      <c r="B22" s="111"/>
      <c r="C22" s="98"/>
      <c r="D22" s="159"/>
      <c r="E22" s="146"/>
      <c r="F22" s="146"/>
      <c r="G22" s="103"/>
      <c r="H22" s="159"/>
      <c r="I22" s="146"/>
      <c r="J22" s="146"/>
      <c r="K22" s="103"/>
      <c r="L22" s="159"/>
      <c r="M22" s="146"/>
      <c r="N22" s="146"/>
      <c r="O22" s="103"/>
    </row>
    <row r="23" spans="1:19" ht="39.9" customHeight="1">
      <c r="A23" s="23"/>
      <c r="B23" s="110" t="s">
        <v>23</v>
      </c>
      <c r="C23" s="97"/>
      <c r="D23" s="359" t="s">
        <v>101</v>
      </c>
      <c r="E23" s="291"/>
      <c r="F23" s="147" t="s">
        <v>54</v>
      </c>
      <c r="G23" s="103"/>
      <c r="H23" s="359" t="s">
        <v>101</v>
      </c>
      <c r="I23" s="291"/>
      <c r="J23" s="147" t="s">
        <v>54</v>
      </c>
      <c r="K23" s="103"/>
      <c r="L23" s="359" t="s">
        <v>101</v>
      </c>
      <c r="M23" s="291"/>
      <c r="N23" s="147" t="s">
        <v>54</v>
      </c>
      <c r="O23" s="103"/>
    </row>
    <row r="24" spans="1:19" ht="8.1" customHeight="1" thickBot="1">
      <c r="A24" s="23"/>
      <c r="B24" s="112"/>
      <c r="C24" s="99"/>
      <c r="D24" s="160"/>
      <c r="E24" s="149"/>
      <c r="F24" s="148"/>
      <c r="G24" s="103"/>
      <c r="H24" s="160"/>
      <c r="I24" s="149"/>
      <c r="J24" s="148"/>
      <c r="K24" s="103"/>
      <c r="L24" s="160"/>
      <c r="M24" s="149"/>
      <c r="N24" s="148"/>
      <c r="O24" s="103"/>
    </row>
    <row r="25" spans="1:19" s="61" customFormat="1" ht="39.9" customHeight="1" thickBot="1">
      <c r="A25" s="62"/>
      <c r="B25" s="358" t="s">
        <v>100</v>
      </c>
      <c r="C25" s="170"/>
      <c r="D25" s="360" t="s">
        <v>102</v>
      </c>
      <c r="E25" s="365"/>
      <c r="F25" s="171" t="s">
        <v>54</v>
      </c>
      <c r="G25" s="172"/>
      <c r="H25" s="360" t="s">
        <v>102</v>
      </c>
      <c r="I25" s="365"/>
      <c r="J25" s="171" t="s">
        <v>54</v>
      </c>
      <c r="K25" s="172"/>
      <c r="L25" s="360" t="s">
        <v>102</v>
      </c>
      <c r="M25" s="365"/>
      <c r="N25" s="171" t="s">
        <v>54</v>
      </c>
      <c r="O25" s="172"/>
    </row>
    <row r="26" spans="1:19" ht="8.1" customHeight="1">
      <c r="A26" s="23"/>
      <c r="B26" s="121"/>
      <c r="C26" s="122"/>
      <c r="D26" s="157"/>
      <c r="E26" s="146"/>
      <c r="F26" s="144"/>
      <c r="G26" s="118"/>
      <c r="H26" s="157"/>
      <c r="I26" s="146"/>
      <c r="J26" s="144"/>
      <c r="K26" s="118"/>
      <c r="L26" s="157"/>
      <c r="M26" s="146"/>
      <c r="N26" s="144"/>
      <c r="O26" s="118"/>
    </row>
    <row r="27" spans="1:19" ht="39.9" customHeight="1">
      <c r="A27" s="23"/>
      <c r="B27" s="110" t="s">
        <v>24</v>
      </c>
      <c r="C27" s="97"/>
      <c r="D27" s="158"/>
      <c r="E27" s="114">
        <v>3.5000000000000003E-2</v>
      </c>
      <c r="F27" s="151"/>
      <c r="G27" s="105"/>
      <c r="H27" s="158"/>
      <c r="I27" s="114">
        <v>3.5000000000000003E-2</v>
      </c>
      <c r="J27" s="151"/>
      <c r="K27" s="105"/>
      <c r="L27" s="158"/>
      <c r="M27" s="114">
        <v>3.5000000000000003E-2</v>
      </c>
      <c r="N27" s="151"/>
      <c r="O27" s="105"/>
    </row>
    <row r="28" spans="1:19" ht="8.1" customHeight="1">
      <c r="A28" s="23"/>
      <c r="B28" s="111"/>
      <c r="C28" s="98"/>
      <c r="D28" s="159"/>
      <c r="E28" s="146"/>
      <c r="F28" s="146"/>
      <c r="G28" s="103"/>
      <c r="H28" s="159"/>
      <c r="I28" s="146"/>
      <c r="J28" s="146"/>
      <c r="K28" s="103"/>
      <c r="L28" s="159"/>
      <c r="M28" s="146"/>
      <c r="N28" s="146"/>
      <c r="O28" s="103"/>
    </row>
    <row r="29" spans="1:19" ht="39.9" customHeight="1">
      <c r="A29" s="23"/>
      <c r="B29" s="110" t="s">
        <v>21</v>
      </c>
      <c r="C29" s="97"/>
      <c r="D29" s="158"/>
      <c r="E29" s="113"/>
      <c r="F29" s="152" t="s">
        <v>11</v>
      </c>
      <c r="G29" s="105"/>
      <c r="H29" s="158"/>
      <c r="I29" s="113"/>
      <c r="J29" s="152" t="s">
        <v>11</v>
      </c>
      <c r="K29" s="105"/>
      <c r="L29" s="158"/>
      <c r="M29" s="113"/>
      <c r="N29" s="152" t="s">
        <v>11</v>
      </c>
      <c r="O29" s="105"/>
    </row>
    <row r="30" spans="1:19" ht="8.1" customHeight="1" thickBot="1">
      <c r="A30" s="23"/>
      <c r="B30" s="111"/>
      <c r="C30" s="98"/>
      <c r="D30" s="159"/>
      <c r="E30" s="146"/>
      <c r="F30" s="146"/>
      <c r="G30" s="103"/>
      <c r="H30" s="159"/>
      <c r="I30" s="146"/>
      <c r="J30" s="146"/>
      <c r="K30" s="103"/>
      <c r="L30" s="159"/>
      <c r="M30" s="146"/>
      <c r="N30" s="146"/>
      <c r="O30" s="103"/>
    </row>
    <row r="31" spans="1:19" s="61" customFormat="1" ht="39.9" customHeight="1" thickBot="1">
      <c r="A31" s="62"/>
      <c r="B31" s="173" t="s">
        <v>0</v>
      </c>
      <c r="C31" s="174"/>
      <c r="D31" s="175"/>
      <c r="E31" s="366"/>
      <c r="F31" s="176"/>
      <c r="G31" s="177"/>
      <c r="H31" s="175"/>
      <c r="I31" s="366"/>
      <c r="J31" s="176"/>
      <c r="K31" s="177"/>
      <c r="L31" s="175"/>
      <c r="M31" s="366"/>
      <c r="N31" s="176"/>
      <c r="O31" s="177"/>
    </row>
    <row r="32" spans="1:19" ht="8.1" customHeight="1">
      <c r="A32" s="23"/>
      <c r="B32" s="111"/>
      <c r="C32" s="98"/>
      <c r="D32" s="159"/>
      <c r="E32" s="146"/>
      <c r="F32" s="146"/>
      <c r="G32" s="103"/>
      <c r="H32" s="159"/>
      <c r="I32" s="146"/>
      <c r="J32" s="146"/>
      <c r="K32" s="103"/>
      <c r="L32" s="159"/>
      <c r="M32" s="146"/>
      <c r="N32" s="146"/>
      <c r="O32" s="103"/>
    </row>
    <row r="33" spans="1:19" ht="39.9" customHeight="1">
      <c r="A33" s="23"/>
      <c r="B33" s="216" t="s">
        <v>30</v>
      </c>
      <c r="C33" s="97"/>
      <c r="D33" s="158"/>
      <c r="E33" s="355"/>
      <c r="F33" s="152" t="s">
        <v>20</v>
      </c>
      <c r="G33" s="105"/>
      <c r="H33" s="158"/>
      <c r="I33" s="355"/>
      <c r="J33" s="152" t="s">
        <v>20</v>
      </c>
      <c r="K33" s="105"/>
      <c r="L33" s="158"/>
      <c r="M33" s="355"/>
      <c r="N33" s="152" t="s">
        <v>20</v>
      </c>
      <c r="O33" s="105"/>
    </row>
    <row r="34" spans="1:19" ht="17.399999999999999">
      <c r="A34" s="23"/>
      <c r="B34" s="361" t="s">
        <v>25</v>
      </c>
      <c r="C34" s="123"/>
      <c r="D34" s="156"/>
      <c r="E34" s="156"/>
      <c r="F34" s="153"/>
      <c r="G34" s="127"/>
      <c r="H34" s="156"/>
      <c r="I34" s="156"/>
      <c r="J34" s="153"/>
      <c r="K34" s="127"/>
      <c r="L34" s="156"/>
      <c r="M34" s="156"/>
      <c r="N34" s="153"/>
      <c r="O34" s="127"/>
    </row>
    <row r="35" spans="1:19" ht="8.1" customHeight="1">
      <c r="A35" s="23"/>
      <c r="B35" s="124"/>
      <c r="C35" s="125"/>
      <c r="D35" s="161"/>
      <c r="E35" s="154"/>
      <c r="F35" s="154"/>
      <c r="G35" s="126"/>
      <c r="H35" s="161"/>
      <c r="I35" s="154"/>
      <c r="J35" s="154"/>
      <c r="K35" s="126"/>
      <c r="L35" s="161"/>
      <c r="M35" s="154"/>
      <c r="N35" s="154"/>
      <c r="O35" s="126"/>
    </row>
    <row r="36" spans="1:19">
      <c r="A36" s="23"/>
      <c r="B36" s="128"/>
      <c r="C36" s="128"/>
      <c r="D36" s="128"/>
      <c r="E36" s="129"/>
      <c r="F36" s="130"/>
      <c r="G36" s="131"/>
      <c r="H36" s="128"/>
      <c r="I36" s="129"/>
      <c r="J36" s="130"/>
      <c r="K36" s="131"/>
      <c r="L36" s="128"/>
      <c r="M36" s="129"/>
      <c r="N36" s="130"/>
      <c r="O36" s="131"/>
      <c r="P36" s="2"/>
      <c r="Q36" s="2"/>
      <c r="R36" s="2"/>
      <c r="S36" s="2"/>
    </row>
    <row r="37" spans="1:19" s="1" customFormat="1">
      <c r="B37" s="81"/>
      <c r="C37" s="81"/>
      <c r="D37" s="81"/>
      <c r="E37" s="82"/>
      <c r="F37" s="108"/>
      <c r="G37" s="83"/>
      <c r="H37" s="81"/>
      <c r="I37" s="82"/>
      <c r="J37" s="108"/>
      <c r="K37" s="83"/>
      <c r="L37" s="81"/>
      <c r="M37" s="82"/>
      <c r="N37" s="108"/>
      <c r="O37" s="83"/>
      <c r="P37" s="2"/>
      <c r="Q37" s="2"/>
      <c r="R37" s="2"/>
      <c r="S37" s="2"/>
    </row>
    <row r="38" spans="1:19" ht="17.399999999999999">
      <c r="A38" s="22"/>
      <c r="B38" s="92" t="s">
        <v>22</v>
      </c>
      <c r="C38" s="92"/>
      <c r="D38" s="92"/>
      <c r="E38" s="87"/>
      <c r="F38" s="106"/>
      <c r="G38" s="88"/>
      <c r="H38" s="92"/>
      <c r="I38" s="87"/>
      <c r="J38" s="106"/>
      <c r="K38" s="88"/>
      <c r="L38" s="92"/>
      <c r="M38" s="87"/>
      <c r="N38" s="106"/>
      <c r="O38" s="88"/>
      <c r="P38" s="2"/>
      <c r="Q38" s="2"/>
      <c r="R38" s="2"/>
      <c r="S38" s="2"/>
    </row>
    <row r="39" spans="1:19" s="1" customFormat="1" ht="8.1" customHeight="1">
      <c r="A39" s="24"/>
      <c r="B39" s="132"/>
      <c r="C39" s="132"/>
      <c r="D39" s="132"/>
      <c r="E39" s="133"/>
      <c r="F39" s="134"/>
      <c r="G39" s="135"/>
      <c r="H39" s="132"/>
      <c r="I39" s="133"/>
      <c r="J39" s="134"/>
      <c r="K39" s="135"/>
      <c r="L39" s="132"/>
      <c r="M39" s="133"/>
      <c r="N39" s="134"/>
      <c r="O39" s="135"/>
      <c r="P39" s="2"/>
      <c r="Q39" s="2"/>
      <c r="R39" s="2"/>
      <c r="S39" s="2"/>
    </row>
    <row r="40" spans="1:19" ht="12" customHeight="1">
      <c r="A40" s="23"/>
      <c r="B40" s="138"/>
      <c r="C40" s="138"/>
      <c r="D40" s="138"/>
      <c r="E40" s="139"/>
      <c r="F40" s="140"/>
      <c r="G40" s="141"/>
      <c r="H40" s="138"/>
      <c r="I40" s="139"/>
      <c r="J40" s="140"/>
      <c r="K40" s="141"/>
      <c r="L40" s="138"/>
      <c r="M40" s="139"/>
      <c r="N40" s="140"/>
      <c r="O40" s="141"/>
      <c r="P40" s="2"/>
      <c r="Q40" s="2"/>
      <c r="R40" s="2"/>
      <c r="S40" s="2"/>
    </row>
    <row r="41" spans="1:19" ht="15">
      <c r="A41" s="23"/>
      <c r="B41" s="548" t="s">
        <v>27</v>
      </c>
      <c r="C41" s="549"/>
      <c r="D41" s="549"/>
      <c r="E41" s="549"/>
      <c r="F41" s="549"/>
      <c r="G41" s="549"/>
      <c r="H41" s="549"/>
      <c r="I41" s="549"/>
      <c r="J41" s="549"/>
      <c r="K41" s="549"/>
      <c r="L41" s="549"/>
      <c r="M41" s="549"/>
      <c r="N41" s="549"/>
      <c r="O41" s="549"/>
      <c r="P41" s="2"/>
      <c r="Q41" s="2"/>
      <c r="R41" s="2"/>
      <c r="S41" s="2"/>
    </row>
    <row r="42" spans="1:19" ht="8.1" customHeight="1">
      <c r="A42" s="23"/>
      <c r="B42" s="111"/>
      <c r="C42" s="98"/>
      <c r="D42" s="159"/>
      <c r="E42" s="146"/>
      <c r="F42" s="146"/>
      <c r="G42" s="103"/>
      <c r="H42" s="159"/>
      <c r="I42" s="146"/>
      <c r="J42" s="146"/>
      <c r="K42" s="103"/>
      <c r="L42" s="159"/>
      <c r="M42" s="146"/>
      <c r="N42" s="146"/>
      <c r="O42" s="103"/>
      <c r="P42" s="2"/>
      <c r="Q42" s="2"/>
      <c r="R42" s="2"/>
      <c r="S42" s="2"/>
    </row>
    <row r="43" spans="1:19" ht="39.9" customHeight="1">
      <c r="A43" s="23"/>
      <c r="B43" s="110" t="s">
        <v>28</v>
      </c>
      <c r="C43" s="97"/>
      <c r="D43" s="158"/>
      <c r="E43" s="238"/>
      <c r="F43" s="151" t="s">
        <v>71</v>
      </c>
      <c r="G43" s="105"/>
      <c r="H43" s="158"/>
      <c r="I43" s="238"/>
      <c r="J43" s="151" t="s">
        <v>71</v>
      </c>
      <c r="K43" s="105"/>
      <c r="L43" s="158"/>
      <c r="M43" s="238"/>
      <c r="N43" s="151" t="s">
        <v>71</v>
      </c>
      <c r="O43" s="105"/>
    </row>
    <row r="44" spans="1:19" ht="8.1" customHeight="1">
      <c r="A44" s="23"/>
      <c r="B44" s="111"/>
      <c r="C44" s="98"/>
      <c r="D44" s="159"/>
      <c r="E44" s="146"/>
      <c r="F44" s="146"/>
      <c r="G44" s="103"/>
      <c r="H44" s="159"/>
      <c r="I44" s="146"/>
      <c r="J44" s="146"/>
      <c r="K44" s="103"/>
      <c r="L44" s="159"/>
      <c r="M44" s="146"/>
      <c r="N44" s="146"/>
      <c r="O44" s="103"/>
    </row>
    <row r="45" spans="1:19" ht="39.9" customHeight="1">
      <c r="A45" s="23"/>
      <c r="B45" s="110" t="s">
        <v>105</v>
      </c>
      <c r="C45" s="97"/>
      <c r="D45" s="158"/>
      <c r="E45" s="238">
        <v>10</v>
      </c>
      <c r="F45" s="151" t="s">
        <v>71</v>
      </c>
      <c r="G45" s="105"/>
      <c r="H45" s="158"/>
      <c r="I45" s="238">
        <v>10</v>
      </c>
      <c r="J45" s="151" t="s">
        <v>71</v>
      </c>
      <c r="K45" s="105"/>
      <c r="L45" s="158"/>
      <c r="M45" s="238">
        <v>10</v>
      </c>
      <c r="N45" s="151" t="s">
        <v>71</v>
      </c>
      <c r="O45" s="105"/>
    </row>
    <row r="46" spans="1:19" ht="8.1" customHeight="1">
      <c r="A46" s="23"/>
      <c r="B46" s="111"/>
      <c r="C46" s="98"/>
      <c r="D46" s="159"/>
      <c r="E46" s="146"/>
      <c r="F46" s="146"/>
      <c r="G46" s="103"/>
      <c r="H46" s="159"/>
      <c r="I46" s="146"/>
      <c r="J46" s="146"/>
      <c r="K46" s="103"/>
      <c r="L46" s="159"/>
      <c r="M46" s="146"/>
      <c r="N46" s="146"/>
      <c r="O46" s="103"/>
    </row>
    <row r="47" spans="1:19" ht="39.9" customHeight="1">
      <c r="A47" s="23"/>
      <c r="B47" s="110" t="s">
        <v>106</v>
      </c>
      <c r="C47" s="97"/>
      <c r="D47" s="158"/>
      <c r="E47" s="238"/>
      <c r="F47" s="151" t="s">
        <v>71</v>
      </c>
      <c r="G47" s="105"/>
      <c r="H47" s="158"/>
      <c r="I47" s="238"/>
      <c r="J47" s="151" t="s">
        <v>71</v>
      </c>
      <c r="K47" s="105"/>
      <c r="L47" s="158"/>
      <c r="M47" s="238"/>
      <c r="N47" s="151" t="s">
        <v>71</v>
      </c>
      <c r="O47" s="105"/>
    </row>
    <row r="48" spans="1:19" ht="8.1" customHeight="1">
      <c r="A48" s="23"/>
      <c r="B48" s="111"/>
      <c r="C48" s="98"/>
      <c r="D48" s="159"/>
      <c r="E48" s="146"/>
      <c r="F48" s="146"/>
      <c r="G48" s="103"/>
      <c r="H48" s="159"/>
      <c r="I48" s="146"/>
      <c r="J48" s="146"/>
      <c r="K48" s="103"/>
      <c r="L48" s="159"/>
      <c r="M48" s="146"/>
      <c r="N48" s="146"/>
      <c r="O48" s="103"/>
    </row>
    <row r="49" spans="1:19" ht="39.9" customHeight="1">
      <c r="A49" s="23"/>
      <c r="B49" s="110" t="s">
        <v>107</v>
      </c>
      <c r="C49" s="97"/>
      <c r="D49" s="158"/>
      <c r="E49" s="238"/>
      <c r="F49" s="151" t="s">
        <v>71</v>
      </c>
      <c r="G49" s="105"/>
      <c r="H49" s="158"/>
      <c r="I49" s="238"/>
      <c r="J49" s="151" t="s">
        <v>71</v>
      </c>
      <c r="K49" s="105"/>
      <c r="L49" s="158"/>
      <c r="M49" s="238"/>
      <c r="N49" s="151" t="s">
        <v>71</v>
      </c>
      <c r="O49" s="105"/>
    </row>
    <row r="50" spans="1:19" ht="8.1" customHeight="1" thickBot="1">
      <c r="A50" s="23"/>
      <c r="B50" s="111"/>
      <c r="C50" s="98"/>
      <c r="D50" s="159"/>
      <c r="E50" s="146"/>
      <c r="F50" s="146"/>
      <c r="G50" s="103"/>
      <c r="H50" s="159"/>
      <c r="I50" s="146"/>
      <c r="J50" s="146"/>
      <c r="K50" s="103"/>
      <c r="L50" s="159"/>
      <c r="M50" s="146"/>
      <c r="N50" s="146"/>
      <c r="O50" s="103"/>
    </row>
    <row r="51" spans="1:19" s="61" customFormat="1" ht="39.9" customHeight="1" thickBot="1">
      <c r="A51" s="62"/>
      <c r="B51" s="173" t="s">
        <v>29</v>
      </c>
      <c r="C51" s="174"/>
      <c r="D51" s="175"/>
      <c r="E51" s="363"/>
      <c r="F51" s="176" t="s">
        <v>71</v>
      </c>
      <c r="G51" s="177"/>
      <c r="H51" s="175"/>
      <c r="I51" s="363"/>
      <c r="J51" s="176" t="s">
        <v>71</v>
      </c>
      <c r="K51" s="177"/>
      <c r="L51" s="175"/>
      <c r="M51" s="363"/>
      <c r="N51" s="176" t="s">
        <v>71</v>
      </c>
      <c r="O51" s="177"/>
    </row>
    <row r="52" spans="1:19" ht="18.899999999999999" customHeight="1">
      <c r="A52" s="23"/>
      <c r="B52" s="169" t="s">
        <v>1</v>
      </c>
      <c r="C52" s="100"/>
      <c r="D52" s="165"/>
      <c r="E52" s="167"/>
      <c r="F52" s="164"/>
      <c r="G52" s="104"/>
      <c r="H52" s="165"/>
      <c r="I52" s="167"/>
      <c r="J52" s="164"/>
      <c r="K52" s="104"/>
      <c r="L52" s="165"/>
      <c r="M52" s="167"/>
      <c r="N52" s="164"/>
      <c r="O52" s="104"/>
    </row>
    <row r="53" spans="1:19" ht="8.1" customHeight="1">
      <c r="A53" s="23"/>
      <c r="B53" s="111"/>
      <c r="C53" s="98"/>
      <c r="D53" s="159"/>
      <c r="E53" s="146"/>
      <c r="F53" s="146"/>
      <c r="G53" s="103"/>
      <c r="H53" s="159"/>
      <c r="I53" s="146"/>
      <c r="J53" s="146"/>
      <c r="K53" s="103"/>
      <c r="L53" s="159"/>
      <c r="M53" s="146"/>
      <c r="N53" s="146"/>
      <c r="O53" s="103"/>
    </row>
    <row r="54" spans="1:19" ht="39.9" customHeight="1">
      <c r="A54" s="23"/>
      <c r="B54" s="565" t="s">
        <v>60</v>
      </c>
      <c r="C54" s="97"/>
      <c r="D54" s="158"/>
      <c r="E54" s="137" t="e">
        <f>E51/'1-Ma situation'!$E$51</f>
        <v>#DIV/0!</v>
      </c>
      <c r="F54" s="152" t="s">
        <v>20</v>
      </c>
      <c r="G54" s="105"/>
      <c r="H54" s="158"/>
      <c r="I54" s="137" t="e">
        <f>I51/'1-Ma situation'!$E$51</f>
        <v>#DIV/0!</v>
      </c>
      <c r="J54" s="152" t="s">
        <v>20</v>
      </c>
      <c r="K54" s="105"/>
      <c r="L54" s="158"/>
      <c r="M54" s="137" t="e">
        <f>M51/'1-Ma situation'!$E$51</f>
        <v>#DIV/0!</v>
      </c>
      <c r="N54" s="152" t="s">
        <v>20</v>
      </c>
      <c r="O54" s="105"/>
    </row>
    <row r="55" spans="1:19" ht="14.1" customHeight="1">
      <c r="A55" s="23"/>
      <c r="B55" s="565"/>
      <c r="C55" s="97"/>
      <c r="D55" s="158"/>
      <c r="E55" s="155"/>
      <c r="F55" s="152"/>
      <c r="G55" s="105"/>
      <c r="H55" s="158"/>
      <c r="I55" s="155"/>
      <c r="J55" s="152"/>
      <c r="K55" s="105"/>
      <c r="L55" s="158"/>
      <c r="M55" s="155"/>
      <c r="N55" s="152"/>
      <c r="O55" s="105"/>
      <c r="P55" s="2"/>
      <c r="Q55" s="2"/>
      <c r="R55" s="2"/>
      <c r="S55" s="2"/>
    </row>
    <row r="56" spans="1:19" ht="17.399999999999999">
      <c r="A56" s="23"/>
      <c r="B56" s="362" t="s">
        <v>104</v>
      </c>
      <c r="C56" s="123"/>
      <c r="D56" s="156"/>
      <c r="E56" s="156"/>
      <c r="F56" s="153"/>
      <c r="G56" s="127"/>
      <c r="H56" s="156"/>
      <c r="I56" s="156"/>
      <c r="J56" s="153"/>
      <c r="K56" s="127"/>
      <c r="L56" s="156"/>
      <c r="M56" s="156"/>
      <c r="N56" s="153"/>
      <c r="O56" s="127"/>
      <c r="P56" s="2"/>
      <c r="Q56" s="2"/>
      <c r="R56" s="2"/>
      <c r="S56" s="2"/>
    </row>
    <row r="57" spans="1:19" ht="8.1" customHeight="1">
      <c r="A57" s="23"/>
      <c r="B57" s="124"/>
      <c r="C57" s="125"/>
      <c r="D57" s="161"/>
      <c r="E57" s="154"/>
      <c r="F57" s="154"/>
      <c r="G57" s="126"/>
      <c r="H57" s="161"/>
      <c r="I57" s="154"/>
      <c r="J57" s="154"/>
      <c r="K57" s="126"/>
      <c r="L57" s="161"/>
      <c r="M57" s="154"/>
      <c r="N57" s="154"/>
      <c r="O57" s="126"/>
      <c r="P57" s="2"/>
      <c r="Q57" s="2"/>
      <c r="R57" s="2"/>
      <c r="S57" s="2"/>
    </row>
    <row r="58" spans="1:19" ht="12" customHeight="1">
      <c r="A58" s="23"/>
      <c r="B58" s="138"/>
      <c r="C58" s="138"/>
      <c r="D58" s="138"/>
      <c r="E58" s="139"/>
      <c r="F58" s="140"/>
      <c r="G58" s="141"/>
      <c r="H58" s="138"/>
      <c r="I58" s="139"/>
      <c r="J58" s="140"/>
      <c r="K58" s="141"/>
      <c r="L58" s="138"/>
      <c r="M58" s="139"/>
      <c r="N58" s="140"/>
      <c r="O58" s="141"/>
      <c r="P58" s="2"/>
      <c r="Q58" s="2"/>
      <c r="R58" s="2"/>
      <c r="S58" s="2"/>
    </row>
    <row r="59" spans="1:19">
      <c r="P59" s="2"/>
      <c r="Q59" s="2"/>
      <c r="R59" s="2"/>
      <c r="S59" s="2"/>
    </row>
    <row r="60" spans="1:19" ht="17.399999999999999">
      <c r="A60" s="566" t="s">
        <v>2</v>
      </c>
      <c r="B60" s="566"/>
      <c r="C60" s="566"/>
      <c r="D60" s="566"/>
      <c r="E60" s="566"/>
      <c r="F60" s="566"/>
      <c r="G60" s="566"/>
      <c r="H60" s="566"/>
      <c r="I60" s="566"/>
      <c r="J60" s="566"/>
      <c r="K60" s="566"/>
      <c r="L60" s="566"/>
      <c r="M60" s="566"/>
      <c r="N60" s="566"/>
      <c r="O60" s="566"/>
      <c r="P60" s="2"/>
      <c r="Q60" s="2"/>
      <c r="R60" s="2"/>
      <c r="S60" s="2"/>
    </row>
    <row r="61" spans="1:19">
      <c r="A61" s="23"/>
      <c r="B61" s="101"/>
      <c r="C61" s="101"/>
      <c r="D61" s="101"/>
      <c r="E61" s="101"/>
      <c r="F61" s="107"/>
      <c r="G61" s="102"/>
      <c r="H61" s="101"/>
      <c r="I61" s="101"/>
      <c r="J61" s="107"/>
      <c r="K61" s="102"/>
      <c r="L61" s="101"/>
      <c r="M61" s="101"/>
      <c r="N61" s="107"/>
      <c r="O61" s="102"/>
      <c r="P61" s="2"/>
      <c r="Q61" s="2"/>
      <c r="R61" s="2"/>
      <c r="S61" s="2"/>
    </row>
    <row r="62" spans="1:19">
      <c r="A62" s="23"/>
      <c r="B62" s="121"/>
      <c r="C62" s="122"/>
      <c r="D62" s="157"/>
      <c r="E62" s="144"/>
      <c r="F62" s="144"/>
      <c r="G62" s="118"/>
      <c r="H62" s="157"/>
      <c r="I62" s="144"/>
      <c r="J62" s="144"/>
      <c r="K62" s="118"/>
      <c r="L62" s="157"/>
      <c r="M62" s="144"/>
      <c r="N62" s="144"/>
      <c r="O62" s="118"/>
      <c r="P62" s="94"/>
      <c r="Q62" s="84"/>
      <c r="R62" s="84"/>
      <c r="S62" s="2"/>
    </row>
    <row r="63" spans="1:19" ht="39.9" customHeight="1">
      <c r="A63" s="23"/>
      <c r="B63" s="110" t="s">
        <v>31</v>
      </c>
      <c r="C63" s="97"/>
      <c r="D63" s="158"/>
      <c r="E63" s="238"/>
      <c r="F63" s="145" t="s">
        <v>54</v>
      </c>
      <c r="G63" s="103"/>
      <c r="H63" s="158"/>
      <c r="I63" s="238"/>
      <c r="J63" s="145" t="s">
        <v>54</v>
      </c>
      <c r="K63" s="103"/>
      <c r="L63" s="158"/>
      <c r="M63" s="238"/>
      <c r="N63" s="145" t="s">
        <v>54</v>
      </c>
      <c r="O63" s="103"/>
      <c r="P63" s="93"/>
      <c r="Q63" s="184"/>
      <c r="R63" s="90"/>
      <c r="S63" s="2"/>
    </row>
    <row r="64" spans="1:19">
      <c r="A64" s="23"/>
      <c r="B64" s="111"/>
      <c r="C64" s="98"/>
      <c r="D64" s="159"/>
      <c r="E64" s="146"/>
      <c r="F64" s="146"/>
      <c r="G64" s="103"/>
      <c r="H64" s="159"/>
      <c r="I64" s="146"/>
      <c r="J64" s="146"/>
      <c r="K64" s="103"/>
      <c r="L64" s="159"/>
      <c r="M64" s="146"/>
      <c r="N64" s="146"/>
      <c r="O64" s="103"/>
      <c r="P64" s="94"/>
      <c r="Q64" s="84"/>
      <c r="R64" s="84"/>
      <c r="S64" s="2"/>
    </row>
    <row r="65" spans="1:19" ht="39.9" customHeight="1">
      <c r="A65" s="23"/>
      <c r="B65" s="110" t="s">
        <v>32</v>
      </c>
      <c r="C65" s="97"/>
      <c r="D65" s="158"/>
      <c r="E65" s="291"/>
      <c r="F65" s="147" t="s">
        <v>54</v>
      </c>
      <c r="G65" s="103"/>
      <c r="H65" s="158"/>
      <c r="I65" s="291"/>
      <c r="J65" s="147" t="s">
        <v>54</v>
      </c>
      <c r="K65" s="103"/>
      <c r="L65" s="158"/>
      <c r="M65" s="291"/>
      <c r="N65" s="147" t="s">
        <v>54</v>
      </c>
      <c r="O65" s="103"/>
      <c r="P65" s="93"/>
      <c r="Q65" s="190"/>
      <c r="R65" s="189"/>
      <c r="S65" s="2"/>
    </row>
    <row r="66" spans="1:19" ht="15">
      <c r="A66" s="23"/>
      <c r="B66" s="142" t="s">
        <v>33</v>
      </c>
      <c r="C66" s="97"/>
      <c r="D66" s="158"/>
      <c r="E66" s="168"/>
      <c r="F66" s="147"/>
      <c r="G66" s="103"/>
      <c r="H66" s="158"/>
      <c r="I66" s="168"/>
      <c r="J66" s="147"/>
      <c r="K66" s="103"/>
      <c r="L66" s="158"/>
      <c r="M66" s="168"/>
      <c r="N66" s="147"/>
      <c r="O66" s="103"/>
      <c r="P66" s="93"/>
      <c r="Q66" s="190"/>
      <c r="R66" s="189"/>
      <c r="S66" s="2"/>
    </row>
    <row r="67" spans="1:19" ht="8.1" customHeight="1" thickBot="1">
      <c r="A67" s="23"/>
      <c r="B67" s="112"/>
      <c r="C67" s="99"/>
      <c r="D67" s="160"/>
      <c r="E67" s="149"/>
      <c r="F67" s="148"/>
      <c r="G67" s="103"/>
      <c r="H67" s="160"/>
      <c r="I67" s="149"/>
      <c r="J67" s="148"/>
      <c r="K67" s="103"/>
      <c r="L67" s="160"/>
      <c r="M67" s="149"/>
      <c r="N67" s="148"/>
      <c r="O67" s="103"/>
      <c r="P67" s="95"/>
      <c r="Q67" s="86"/>
      <c r="R67" s="85"/>
      <c r="S67" s="2"/>
    </row>
    <row r="68" spans="1:19" s="61" customFormat="1" ht="39.9" customHeight="1" thickBot="1">
      <c r="A68" s="62"/>
      <c r="B68" s="173" t="s">
        <v>6</v>
      </c>
      <c r="C68" s="174"/>
      <c r="D68" s="175"/>
      <c r="E68" s="364"/>
      <c r="F68" s="195" t="s">
        <v>54</v>
      </c>
      <c r="G68" s="177"/>
      <c r="H68" s="175"/>
      <c r="I68" s="364"/>
      <c r="J68" s="195" t="s">
        <v>54</v>
      </c>
      <c r="K68" s="177"/>
      <c r="L68" s="175"/>
      <c r="M68" s="364"/>
      <c r="N68" s="195" t="s">
        <v>54</v>
      </c>
      <c r="O68" s="177"/>
      <c r="P68" s="191"/>
      <c r="Q68" s="192"/>
      <c r="R68" s="193"/>
      <c r="S68" s="193"/>
    </row>
    <row r="69" spans="1:19" ht="9.75" customHeight="1">
      <c r="A69" s="23"/>
      <c r="B69" s="178"/>
      <c r="C69" s="119"/>
      <c r="D69" s="162"/>
      <c r="E69" s="166"/>
      <c r="F69" s="163"/>
      <c r="G69" s="120"/>
      <c r="H69" s="162"/>
      <c r="I69" s="166"/>
      <c r="J69" s="163"/>
      <c r="K69" s="120"/>
      <c r="L69" s="162"/>
      <c r="M69" s="166"/>
      <c r="N69" s="163"/>
      <c r="O69" s="120"/>
      <c r="P69" s="96"/>
      <c r="Q69" s="194"/>
      <c r="R69" s="2"/>
      <c r="S69" s="2"/>
    </row>
    <row r="70" spans="1:19">
      <c r="A70" s="23"/>
      <c r="B70" s="115"/>
      <c r="C70" s="115"/>
      <c r="D70" s="115"/>
      <c r="E70" s="116"/>
      <c r="F70" s="116"/>
      <c r="G70" s="103"/>
      <c r="H70" s="115"/>
      <c r="I70" s="116"/>
      <c r="J70" s="116"/>
      <c r="K70" s="103"/>
      <c r="L70" s="115"/>
      <c r="M70" s="116"/>
      <c r="N70" s="116"/>
      <c r="O70" s="103"/>
      <c r="P70" s="2"/>
      <c r="Q70" s="2"/>
      <c r="R70" s="2"/>
      <c r="S70" s="2"/>
    </row>
    <row r="71" spans="1:19">
      <c r="A71" s="23"/>
      <c r="B71" s="115"/>
      <c r="C71" s="115"/>
      <c r="D71" s="115"/>
      <c r="E71" s="116"/>
      <c r="F71" s="116"/>
      <c r="G71" s="103"/>
      <c r="H71" s="115"/>
      <c r="I71" s="116"/>
      <c r="J71" s="116"/>
      <c r="K71" s="103"/>
      <c r="L71" s="115"/>
      <c r="M71" s="116"/>
      <c r="N71" s="116"/>
      <c r="O71" s="103"/>
      <c r="P71" s="2"/>
      <c r="Q71" s="2"/>
      <c r="R71" s="2"/>
      <c r="S71" s="2"/>
    </row>
    <row r="72" spans="1:19" ht="30.75" customHeight="1">
      <c r="A72" s="23"/>
      <c r="B72" s="564" t="s">
        <v>124</v>
      </c>
      <c r="C72" s="564"/>
      <c r="D72" s="564"/>
      <c r="E72" s="564"/>
      <c r="F72" s="564"/>
      <c r="G72" s="564"/>
      <c r="H72" s="564"/>
      <c r="I72" s="564"/>
      <c r="J72" s="564"/>
      <c r="K72" s="564"/>
      <c r="L72" s="564"/>
      <c r="M72" s="564"/>
      <c r="N72" s="564"/>
      <c r="O72" s="23"/>
      <c r="P72" s="2"/>
      <c r="Q72" s="2"/>
      <c r="R72" s="2"/>
      <c r="S72" s="2"/>
    </row>
    <row r="73" spans="1:19">
      <c r="B73" s="21"/>
      <c r="P73" s="2"/>
      <c r="Q73" s="2"/>
      <c r="R73" s="2"/>
      <c r="S73" s="2"/>
    </row>
    <row r="74" spans="1:19">
      <c r="B74" s="21"/>
      <c r="P74" s="2"/>
      <c r="Q74" s="2"/>
      <c r="R74" s="2"/>
      <c r="S74" s="2"/>
    </row>
    <row r="75" spans="1:19">
      <c r="B75" s="21"/>
      <c r="P75" s="2"/>
      <c r="Q75" s="2"/>
      <c r="R75" s="2"/>
      <c r="S75" s="2"/>
    </row>
    <row r="76" spans="1:19">
      <c r="B76" s="21"/>
      <c r="P76" s="2"/>
      <c r="Q76" s="2"/>
      <c r="R76" s="2"/>
      <c r="S76" s="2"/>
    </row>
    <row r="77" spans="1:19">
      <c r="B77" s="21"/>
      <c r="P77" s="2"/>
      <c r="Q77" s="2"/>
      <c r="R77" s="2"/>
      <c r="S77" s="2"/>
    </row>
  </sheetData>
  <sheetProtection algorithmName="SHA-512" hashValue="+vOCUKQogZNJHBJgaiKwm7UKWGPpxe4wb8PXn8Sc/+iwWLn7/1MeyTqzYsPfuC6Vye+AmJySTOlQMZ/ALYv/zg==" saltValue="GRIGdbWpe6l64boJmzq4Lw==" spinCount="100000" sheet="1" objects="1" scenarios="1"/>
  <mergeCells count="6">
    <mergeCell ref="B72:N72"/>
    <mergeCell ref="B5:O5"/>
    <mergeCell ref="B19:O19"/>
    <mergeCell ref="B41:O41"/>
    <mergeCell ref="B54:B55"/>
    <mergeCell ref="A60:O60"/>
  </mergeCells>
  <dataValidations count="7">
    <dataValidation allowBlank="1" showInputMessage="1" showErrorMessage="1" prompt="Entrez le montant du prêt dans cette cellule." sqref="E25 Q68:Q69 E68:E69 I25 I68:I69 M25 M68:M69"/>
    <dataValidation allowBlank="1" showInputMessage="1" showErrorMessage="1" prompt="Entrez le montant du prêt dans la cellule de droite." sqref="B41 B5 B19"/>
    <dataValidation allowBlank="1" showInputMessage="1" showErrorMessage="1" prompt="Entrez le taux d’intérêt annuel dans cette cellule." sqref="E31:F31 E51:F52 I31:J31 I51:J52 M31:N31 M51:N52"/>
    <dataValidation allowBlank="1" showInputMessage="1" showErrorMessage="1" prompt="Entrez le taux d’intérêt annuel dans la cellule à droite." sqref="B31:D31 B25:D25 B51:D52 P68:P69 B68:D69 H31 H25 H51:H52 H68:H69 L31 L25 L51:L52 L68:L69"/>
    <dataValidation allowBlank="1" showInputMessage="1" showErrorMessage="1" prompt="Entrez les valeurs du prêt dans les cellules D4 à D7 pour chacune des descriptions figurant dans les cellules ci-dessous. Le récapitulatif du prêt des cellules H4 à H7 et le tableau Prêt sont automatiquement mis à jour" sqref="C34:D34 B36:D40 C56:D56 B58:D58 A60 B17:D17 H34 H36:H40 H56 H58 H17 L34 L36:L40 L56 L58 L17"/>
    <dataValidation type="list" allowBlank="1" showInputMessage="1" showErrorMessage="1" sqref="I3 M3">
      <formula1>$A$45:$A$55</formula1>
    </dataValidation>
    <dataValidation type="list" allowBlank="1" showInputMessage="1" showErrorMessage="1" sqref="I13 M13">
      <formula1>$A$69:$A$70</formula1>
    </dataValidation>
  </dataValidations>
  <pageMargins left="0.70866141732283472" right="0.70866141732283472" top="0.74803149606299213" bottom="0.74803149606299213" header="0.31496062992125984" footer="0.31496062992125984"/>
  <pageSetup paperSize="9" scale="47" orientation="portrait" horizontalDpi="1200" verticalDpi="1200" r:id="rId1"/>
  <headerFooter>
    <oddHeader>&amp;CAtelier "Je calcule ma capacité d'emprunt" du 15/02/2024</oddHeader>
    <oddFooter>&amp;LCIRE asbl - Cellule Logement
02/629 77 21
vpeiremans@cire.be&amp;RCommunity land Trust de Bruxelles
02/840 61 48
welcome@cltb.be</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sources!#REF!</xm:f>
          </x14:formula1>
          <xm:sqref>E38:F39 I38:J39 M38:N39</xm:sqref>
        </x14:dataValidation>
        <x14:dataValidation type="list" allowBlank="1" showInputMessage="1" showErrorMessage="1">
          <x14:formula1>
            <xm:f>sources!$A$36:$A$37</xm:f>
          </x14:formula1>
          <xm:sqref>E13</xm:sqref>
        </x14:dataValidation>
        <x14:dataValidation type="list" allowBlank="1" showInputMessage="1" showErrorMessage="1">
          <x14:formula1>
            <xm:f>sources!$A$5:$A$23</xm:f>
          </x14:formula1>
          <xm:sqref>E3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Q52"/>
  <sheetViews>
    <sheetView topLeftCell="A25" workbookViewId="0">
      <selection activeCell="D51" sqref="D51"/>
    </sheetView>
  </sheetViews>
  <sheetFormatPr baseColWidth="10" defaultRowHeight="13.8"/>
  <cols>
    <col min="1" max="1" width="13.36328125" customWidth="1"/>
    <col min="3" max="3" width="16.81640625" customWidth="1"/>
    <col min="4" max="4" width="18.08984375" customWidth="1"/>
    <col min="7" max="7" width="46.08984375" customWidth="1"/>
  </cols>
  <sheetData>
    <row r="1" spans="1:17">
      <c r="A1" s="4"/>
      <c r="K1" s="8"/>
      <c r="L1" s="8"/>
      <c r="M1" s="2"/>
      <c r="N1" s="2"/>
      <c r="O1" s="2"/>
      <c r="P1" s="2"/>
      <c r="Q1" s="8"/>
    </row>
    <row r="2" spans="1:17" ht="14.4" thickBot="1">
      <c r="A2" s="4" t="s">
        <v>155</v>
      </c>
      <c r="M2" s="1"/>
      <c r="N2" s="1"/>
      <c r="O2" s="1"/>
      <c r="P2" s="1"/>
    </row>
    <row r="3" spans="1:17" s="402" customFormat="1" ht="27.6">
      <c r="A3" s="400"/>
      <c r="B3" s="401" t="s">
        <v>52</v>
      </c>
      <c r="C3" s="401" t="s">
        <v>127</v>
      </c>
      <c r="D3" s="401" t="s">
        <v>128</v>
      </c>
      <c r="E3" s="401" t="s">
        <v>5</v>
      </c>
      <c r="F3" s="439" t="s">
        <v>57</v>
      </c>
      <c r="G3" s="440" t="s">
        <v>156</v>
      </c>
      <c r="M3" s="403"/>
      <c r="N3" s="403"/>
      <c r="O3" s="403"/>
      <c r="P3" s="403"/>
    </row>
    <row r="4" spans="1:17" ht="14.4" thickBot="1">
      <c r="A4" s="369"/>
      <c r="B4" s="370"/>
      <c r="C4" s="370"/>
      <c r="D4" s="370"/>
      <c r="E4" s="370"/>
      <c r="F4" s="8"/>
      <c r="M4" s="1"/>
      <c r="N4" s="1"/>
      <c r="O4" s="1"/>
      <c r="P4" s="1"/>
    </row>
    <row r="5" spans="1:17" ht="30">
      <c r="A5" s="441" t="s">
        <v>168</v>
      </c>
      <c r="B5" s="421">
        <v>76</v>
      </c>
      <c r="C5" s="422">
        <v>185825</v>
      </c>
      <c r="D5" s="423">
        <v>210421.94999999998</v>
      </c>
      <c r="E5" s="423">
        <v>1180</v>
      </c>
      <c r="F5" s="451">
        <v>0</v>
      </c>
      <c r="G5" s="442" t="s">
        <v>160</v>
      </c>
      <c r="I5" s="404"/>
      <c r="M5" s="1"/>
      <c r="N5" s="1"/>
      <c r="O5" s="1"/>
      <c r="P5" s="1"/>
    </row>
    <row r="6" spans="1:17" ht="30">
      <c r="A6" s="443" t="s">
        <v>157</v>
      </c>
      <c r="B6" s="424">
        <v>94.3</v>
      </c>
      <c r="C6" s="425">
        <v>209781.25</v>
      </c>
      <c r="D6" s="426">
        <v>237873.53</v>
      </c>
      <c r="E6" s="426">
        <v>1380</v>
      </c>
      <c r="F6" s="452">
        <v>0</v>
      </c>
      <c r="G6" s="444" t="s">
        <v>161</v>
      </c>
      <c r="M6" s="1"/>
      <c r="N6" s="1"/>
      <c r="O6" s="1"/>
      <c r="P6" s="1"/>
    </row>
    <row r="7" spans="1:17" ht="30">
      <c r="A7" s="443" t="s">
        <v>158</v>
      </c>
      <c r="B7" s="424">
        <v>97.8</v>
      </c>
      <c r="C7" s="425">
        <v>221418.75</v>
      </c>
      <c r="D7" s="426">
        <v>250718.19999999998</v>
      </c>
      <c r="E7" s="426">
        <v>1380</v>
      </c>
      <c r="F7" s="452">
        <v>0</v>
      </c>
      <c r="G7" s="444" t="s">
        <v>162</v>
      </c>
      <c r="I7" s="1"/>
      <c r="M7" s="1"/>
      <c r="N7" s="1"/>
      <c r="O7" s="1"/>
      <c r="P7" s="1"/>
    </row>
    <row r="8" spans="1:17" ht="30">
      <c r="A8" s="443" t="s">
        <v>159</v>
      </c>
      <c r="B8" s="424">
        <v>102</v>
      </c>
      <c r="C8" s="425">
        <v>233050</v>
      </c>
      <c r="D8" s="426">
        <v>264469.13</v>
      </c>
      <c r="E8" s="426">
        <v>1380</v>
      </c>
      <c r="F8" s="452">
        <v>0</v>
      </c>
      <c r="G8" s="444" t="s">
        <v>163</v>
      </c>
      <c r="I8" s="1"/>
      <c r="M8" s="1"/>
      <c r="N8" s="1"/>
      <c r="O8" s="1"/>
      <c r="P8" s="1"/>
    </row>
    <row r="9" spans="1:17" ht="30.6" thickBot="1">
      <c r="A9" s="445" t="s">
        <v>169</v>
      </c>
      <c r="B9" s="427">
        <v>159.19999999999999</v>
      </c>
      <c r="C9" s="428">
        <v>303550</v>
      </c>
      <c r="D9" s="429">
        <v>350705.18</v>
      </c>
      <c r="E9" s="429">
        <v>2070</v>
      </c>
      <c r="F9" s="453">
        <v>0</v>
      </c>
      <c r="G9" s="446" t="s">
        <v>163</v>
      </c>
      <c r="M9" s="1"/>
      <c r="N9" s="1"/>
      <c r="O9" s="1"/>
      <c r="P9" s="1"/>
    </row>
    <row r="10" spans="1:17" ht="30">
      <c r="A10" s="447" t="s">
        <v>171</v>
      </c>
      <c r="B10" s="430">
        <v>65</v>
      </c>
      <c r="C10" s="431">
        <v>156050</v>
      </c>
      <c r="D10" s="432">
        <v>178501.98</v>
      </c>
      <c r="E10" s="432">
        <v>980</v>
      </c>
      <c r="F10" s="454">
        <v>0</v>
      </c>
      <c r="G10" s="442" t="s">
        <v>165</v>
      </c>
      <c r="I10" s="1"/>
    </row>
    <row r="11" spans="1:17" ht="30">
      <c r="A11" s="448" t="s">
        <v>172</v>
      </c>
      <c r="B11" s="433">
        <v>129.69999999999999</v>
      </c>
      <c r="C11" s="434">
        <v>288200</v>
      </c>
      <c r="D11" s="435">
        <v>332808.71999999997</v>
      </c>
      <c r="E11" s="435">
        <v>2070</v>
      </c>
      <c r="F11" s="455">
        <v>0</v>
      </c>
      <c r="G11" s="444" t="s">
        <v>164</v>
      </c>
    </row>
    <row r="12" spans="1:17" ht="30">
      <c r="A12" s="448" t="s">
        <v>173</v>
      </c>
      <c r="B12" s="433">
        <v>130</v>
      </c>
      <c r="C12" s="434">
        <v>288300</v>
      </c>
      <c r="D12" s="435">
        <v>332924.82999999996</v>
      </c>
      <c r="E12" s="435">
        <v>2070</v>
      </c>
      <c r="F12" s="455">
        <v>0</v>
      </c>
      <c r="G12" s="444" t="s">
        <v>164</v>
      </c>
    </row>
    <row r="13" spans="1:17" ht="30.6" thickBot="1">
      <c r="A13" s="445" t="s">
        <v>174</v>
      </c>
      <c r="B13" s="427">
        <v>133.30000000000001</v>
      </c>
      <c r="C13" s="428">
        <v>294700.00000000006</v>
      </c>
      <c r="D13" s="429">
        <v>339956.09000000008</v>
      </c>
      <c r="E13" s="429">
        <v>2070</v>
      </c>
      <c r="F13" s="453">
        <v>0</v>
      </c>
      <c r="G13" s="446" t="s">
        <v>164</v>
      </c>
    </row>
    <row r="14" spans="1:17" ht="30">
      <c r="A14" s="449" t="s">
        <v>175</v>
      </c>
      <c r="B14" s="436">
        <v>89.6</v>
      </c>
      <c r="C14" s="437">
        <v>213050</v>
      </c>
      <c r="D14" s="438">
        <v>241237.62198902504</v>
      </c>
      <c r="E14" s="438">
        <v>1380</v>
      </c>
      <c r="F14" s="456">
        <v>1</v>
      </c>
      <c r="G14" s="450" t="s">
        <v>164</v>
      </c>
    </row>
    <row r="15" spans="1:17" ht="30">
      <c r="A15" s="443" t="s">
        <v>189</v>
      </c>
      <c r="B15" s="424">
        <v>108.3</v>
      </c>
      <c r="C15" s="425">
        <v>240476</v>
      </c>
      <c r="D15" s="426">
        <v>274155.54122849624</v>
      </c>
      <c r="E15" s="426">
        <v>1380</v>
      </c>
      <c r="F15" s="452">
        <v>1</v>
      </c>
      <c r="G15" s="444" t="s">
        <v>160</v>
      </c>
    </row>
    <row r="16" spans="1:17" ht="30">
      <c r="A16" s="463" t="s">
        <v>176</v>
      </c>
      <c r="B16" s="464">
        <v>108.3</v>
      </c>
      <c r="C16" s="465">
        <v>250550</v>
      </c>
      <c r="D16" s="466">
        <v>284229.54122849624</v>
      </c>
      <c r="E16" s="466">
        <v>1610</v>
      </c>
      <c r="F16" s="467">
        <v>0</v>
      </c>
      <c r="G16" s="468" t="s">
        <v>164</v>
      </c>
    </row>
    <row r="17" spans="1:7" s="420" customFormat="1" ht="30">
      <c r="A17" s="463" t="s">
        <v>177</v>
      </c>
      <c r="B17" s="464">
        <v>108.3</v>
      </c>
      <c r="C17" s="465">
        <v>246550</v>
      </c>
      <c r="D17" s="466">
        <v>280229.54122849624</v>
      </c>
      <c r="E17" s="466">
        <v>1610</v>
      </c>
      <c r="F17" s="467">
        <v>0</v>
      </c>
      <c r="G17" s="468" t="s">
        <v>164</v>
      </c>
    </row>
    <row r="18" spans="1:7" s="420" customFormat="1" ht="30">
      <c r="A18" s="463" t="s">
        <v>178</v>
      </c>
      <c r="B18" s="464">
        <v>108.3</v>
      </c>
      <c r="C18" s="465">
        <v>238550</v>
      </c>
      <c r="D18" s="466">
        <v>272229.57</v>
      </c>
      <c r="E18" s="466">
        <v>1610</v>
      </c>
      <c r="F18" s="467">
        <v>0</v>
      </c>
      <c r="G18" s="468" t="s">
        <v>164</v>
      </c>
    </row>
    <row r="19" spans="1:7" s="420" customFormat="1" ht="30.6" thickBot="1">
      <c r="A19" s="448" t="s">
        <v>179</v>
      </c>
      <c r="B19" s="433">
        <v>137.80000000000001</v>
      </c>
      <c r="C19" s="434">
        <v>303400</v>
      </c>
      <c r="D19" s="435">
        <v>346183.79237414367</v>
      </c>
      <c r="E19" s="435">
        <v>2070</v>
      </c>
      <c r="F19" s="455">
        <v>1</v>
      </c>
      <c r="G19" s="444" t="s">
        <v>165</v>
      </c>
    </row>
    <row r="20" spans="1:7" s="420" customFormat="1" ht="30">
      <c r="A20" s="457" t="s">
        <v>180</v>
      </c>
      <c r="B20" s="458">
        <v>105</v>
      </c>
      <c r="C20" s="459">
        <v>233550</v>
      </c>
      <c r="D20" s="460">
        <v>267513.5209</v>
      </c>
      <c r="E20" s="460">
        <v>1610</v>
      </c>
      <c r="F20" s="461">
        <v>1</v>
      </c>
      <c r="G20" s="462" t="s">
        <v>166</v>
      </c>
    </row>
    <row r="21" spans="1:7" s="420" customFormat="1" ht="30">
      <c r="A21" s="463" t="s">
        <v>181</v>
      </c>
      <c r="B21" s="464">
        <v>113.7</v>
      </c>
      <c r="C21" s="465">
        <v>231550</v>
      </c>
      <c r="D21" s="466">
        <v>265034.03149999998</v>
      </c>
      <c r="E21" s="466">
        <v>1610</v>
      </c>
      <c r="F21" s="467">
        <v>1</v>
      </c>
      <c r="G21" s="468" t="s">
        <v>165</v>
      </c>
    </row>
    <row r="22" spans="1:7" s="420" customFormat="1" ht="30">
      <c r="A22" s="463" t="s">
        <v>182</v>
      </c>
      <c r="B22" s="464">
        <v>126.2</v>
      </c>
      <c r="C22" s="465">
        <v>253550</v>
      </c>
      <c r="D22" s="466">
        <v>291052.42248000001</v>
      </c>
      <c r="E22" s="466">
        <v>1610</v>
      </c>
      <c r="F22" s="467">
        <v>1</v>
      </c>
      <c r="G22" s="468" t="s">
        <v>167</v>
      </c>
    </row>
    <row r="23" spans="1:7" s="420" customFormat="1" ht="30.6" thickBot="1">
      <c r="A23" s="445" t="s">
        <v>183</v>
      </c>
      <c r="B23" s="427">
        <v>117.3</v>
      </c>
      <c r="C23" s="428">
        <v>250550</v>
      </c>
      <c r="D23" s="429">
        <v>289765.86239999998</v>
      </c>
      <c r="E23" s="429">
        <v>2070</v>
      </c>
      <c r="F23" s="453">
        <v>0</v>
      </c>
      <c r="G23" s="446" t="s">
        <v>170</v>
      </c>
    </row>
    <row r="24" spans="1:7" s="420" customFormat="1" ht="56.7" customHeight="1">
      <c r="A24"/>
      <c r="B24"/>
      <c r="C24"/>
      <c r="D24"/>
      <c r="E24"/>
      <c r="F24"/>
      <c r="G24"/>
    </row>
    <row r="25" spans="1:7">
      <c r="A25" s="7" t="s">
        <v>3</v>
      </c>
      <c r="B25" s="3" t="s">
        <v>110</v>
      </c>
    </row>
    <row r="26" spans="1:7">
      <c r="A26" s="6">
        <v>0</v>
      </c>
      <c r="B26" s="3">
        <v>1</v>
      </c>
    </row>
    <row r="27" spans="1:7">
      <c r="A27" s="6">
        <v>1</v>
      </c>
      <c r="B27" s="3">
        <v>1</v>
      </c>
    </row>
    <row r="28" spans="1:7">
      <c r="A28" s="6">
        <v>2</v>
      </c>
      <c r="B28" s="3">
        <v>0.8</v>
      </c>
    </row>
    <row r="29" spans="1:7">
      <c r="A29" s="6">
        <v>3</v>
      </c>
      <c r="B29" s="3">
        <v>0.7</v>
      </c>
    </row>
    <row r="30" spans="1:7">
      <c r="A30" s="6">
        <v>4</v>
      </c>
      <c r="B30" s="3">
        <v>0.6</v>
      </c>
    </row>
    <row r="31" spans="1:7">
      <c r="A31" s="6">
        <v>5</v>
      </c>
      <c r="B31" s="3">
        <v>0.5</v>
      </c>
    </row>
    <row r="32" spans="1:7">
      <c r="A32" s="6">
        <v>6</v>
      </c>
      <c r="B32" s="3">
        <v>0.4</v>
      </c>
    </row>
    <row r="35" spans="1:2">
      <c r="A35" t="s">
        <v>57</v>
      </c>
    </row>
    <row r="36" spans="1:2">
      <c r="A36" t="s">
        <v>56</v>
      </c>
    </row>
    <row r="37" spans="1:2">
      <c r="A37" s="383" t="s">
        <v>7</v>
      </c>
    </row>
    <row r="39" spans="1:2">
      <c r="A39" t="s">
        <v>135</v>
      </c>
    </row>
    <row r="40" spans="1:2">
      <c r="A40" t="s">
        <v>136</v>
      </c>
      <c r="B40">
        <v>10</v>
      </c>
    </row>
    <row r="41" spans="1:2">
      <c r="A41" t="s">
        <v>137</v>
      </c>
      <c r="B41">
        <v>127.92</v>
      </c>
    </row>
    <row r="42" spans="1:2">
      <c r="A42" t="s">
        <v>190</v>
      </c>
      <c r="B42">
        <v>135.26</v>
      </c>
    </row>
    <row r="43" spans="1:2">
      <c r="A43" t="s">
        <v>138</v>
      </c>
      <c r="B43">
        <f>B40*B42/B41</f>
        <v>10.57379612257661</v>
      </c>
    </row>
    <row r="44" spans="1:2">
      <c r="A44" t="s">
        <v>139</v>
      </c>
      <c r="B44">
        <v>10.5</v>
      </c>
    </row>
    <row r="46" spans="1:2">
      <c r="A46" t="s">
        <v>140</v>
      </c>
    </row>
    <row r="47" spans="1:2">
      <c r="A47" t="s">
        <v>141</v>
      </c>
    </row>
    <row r="48" spans="1:2">
      <c r="A48">
        <v>0</v>
      </c>
      <c r="B48">
        <v>3.85</v>
      </c>
    </row>
    <row r="49" spans="1:2">
      <c r="A49">
        <v>1</v>
      </c>
      <c r="B49">
        <v>3.65</v>
      </c>
    </row>
    <row r="50" spans="1:2">
      <c r="A50">
        <v>2</v>
      </c>
      <c r="B50">
        <v>3.45</v>
      </c>
    </row>
    <row r="51" spans="1:2">
      <c r="A51">
        <v>3</v>
      </c>
      <c r="B51">
        <v>3.25</v>
      </c>
    </row>
    <row r="52" spans="1:2">
      <c r="A52">
        <v>4</v>
      </c>
      <c r="B52">
        <v>3.25</v>
      </c>
    </row>
  </sheetData>
  <sheetProtection algorithmName="SHA-512" hashValue="i10L0Z0onp0qMdJjkwaLBPIb69QG694rfxYPMZ3RymAr4A8aVQOiF2d0cizxpSTTiLKZ5fna9/A+4LeFn88L0A==" saltValue="obW2l5vfv2A7c3ehDPMN9w==" spinCount="100000" sheet="1" objects="1" scenarios="1"/>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EA25CC0A0AC24199CDC46C25B8B0BC" ma:contentTypeVersion="10" ma:contentTypeDescription="Create a new document." ma:contentTypeScope="" ma:versionID="e3b47856d4cf355c0dacb39e1084d14f">
  <xsd:schema xmlns:xsd="http://www.w3.org/2001/XMLSchema" xmlns:xs="http://www.w3.org/2001/XMLSchema" xmlns:p="http://schemas.microsoft.com/office/2006/metadata/properties" xmlns:ns1="http://schemas.microsoft.com/sharepoint/v3" xmlns:ns2="6dc4bcd6-49db-4c07-9060-8acfc67cef9f" xmlns:ns3="fb0879af-3eba-417a-a55a-ffe6dcd6ca77" targetNamespace="http://schemas.microsoft.com/office/2006/metadata/properties" ma:root="true" ma:fieldsID="a845a615265fdb1f7b12cc65ac20ecbd" ns1:_="" ns2:_="" ns3:_="">
    <xsd:import namespace="http://schemas.microsoft.com/sharepoint/v3"/>
    <xsd:import namespace="6dc4bcd6-49db-4c07-9060-8acfc67cef9f"/>
    <xsd:import namespace="fb0879af-3eba-417a-a55a-ffe6dcd6ca77"/>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3:LastSharedByUser" minOccurs="0"/>
                <xsd:element ref="ns3:LastSharedByTime" minOccurs="0"/>
                <xsd:element ref="ns1:_ip_UnifiedCompliancePolicyProperties" minOccurs="0"/>
                <xsd:element ref="ns1:_ip_UnifiedCompliancePolicyUIActio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c4bcd6-49db-4c07-9060-8acfc67ce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7"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879af-3eba-417a-a55a-ffe6dcd6ca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hidden="true" ma:internalName="LastSharedByUser" ma:readOnly="true">
      <xsd:simpleType>
        <xsd:restriction base="dms:Note"/>
      </xsd:simpleType>
    </xsd:element>
    <xsd:element name="LastSharedByTime" ma:index="14"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2EA4DC2-5468-46D3-9CB3-A7301676DD3E}">
  <ds:schemaRefs>
    <ds:schemaRef ds:uri="http://schemas.microsoft.com/sharepoint/v3/contenttype/forms"/>
  </ds:schemaRefs>
</ds:datastoreItem>
</file>

<file path=customXml/itemProps2.xml><?xml version="1.0" encoding="utf-8"?>
<ds:datastoreItem xmlns:ds="http://schemas.openxmlformats.org/officeDocument/2006/customXml" ds:itemID="{DF676122-7EF5-4FD7-B672-08F0B8FC1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c4bcd6-49db-4c07-9060-8acfc67cef9f"/>
    <ds:schemaRef ds:uri="fb0879af-3eba-417a-a55a-ffe6dcd6c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F91CE3-C58C-4E76-9DA8-D93EEEA78136}">
  <ds:schemaRefs>
    <ds:schemaRef ds:uri="http://purl.org/dc/elements/1.1/"/>
    <ds:schemaRef ds:uri="fb0879af-3eba-417a-a55a-ffe6dcd6ca77"/>
    <ds:schemaRef ds:uri="http://schemas.microsoft.com/office/2006/metadata/properties"/>
    <ds:schemaRef ds:uri="http://purl.org/dc/terms/"/>
    <ds:schemaRef ds:uri="http://schemas.microsoft.com/sharepoint/v3"/>
    <ds:schemaRef ds:uri="http://schemas.microsoft.com/office/2006/documentManagement/types"/>
    <ds:schemaRef ds:uri="http://purl.org/dc/dcmitype/"/>
    <ds:schemaRef ds:uri="6dc4bcd6-49db-4c07-9060-8acfc67cef9f"/>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1-Ma situation</vt:lpstr>
      <vt:lpstr>2-Ma capacité d'emprunt</vt:lpstr>
      <vt:lpstr>3-Simuler un achat</vt:lpstr>
      <vt:lpstr>1-2-A imprimer</vt:lpstr>
      <vt:lpstr>3-A imprimer</vt:lpstr>
      <vt:lpstr>sources</vt:lpstr>
      <vt:lpstr>'1-2-A imprimer'!Zone_d_impression</vt:lpstr>
      <vt:lpstr>'2-Ma capacité d''emprunt'!Zone_d_impression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2018-08-02T01:23:17Z</dcterms:created>
  <dcterms:modified xsi:type="dcterms:W3CDTF">2025-11-06T13:48:00Z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0x010100DEEA25CC0A0AC24199CDC46C25B8B0BC</vt:lpwstr>
  </property>
</Properties>
</file>